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06" activeTab="7"/>
  </bookViews>
  <sheets>
    <sheet name="附件1" sheetId="1" r:id="rId1"/>
    <sheet name="附件2 " sheetId="2" r:id="rId2"/>
    <sheet name="附件3" sheetId="3" r:id="rId3"/>
    <sheet name="附件4 " sheetId="4" r:id="rId4"/>
    <sheet name="附件5" sheetId="5" r:id="rId5"/>
    <sheet name="附件6" sheetId="6" r:id="rId6"/>
    <sheet name="附件7" sheetId="7" r:id="rId7"/>
    <sheet name="附件8" sheetId="8" r:id="rId8"/>
  </sheets>
  <definedNames>
    <definedName name="_xlnm.Print_Area" localSheetId="0">'附件1'!$A$1:$F$14</definedName>
    <definedName name="_xlnm.Print_Area" localSheetId="2">'附件3'!$A$1:$J$27</definedName>
    <definedName name="_xlnm.Print_Titles" localSheetId="3">'附件4 '!$4:$4</definedName>
    <definedName name="_xlnm.Print_Titles" localSheetId="6">'附件7'!$4:$5</definedName>
    <definedName name="_xlnm._FilterDatabase" localSheetId="3" hidden="1">'附件4 '!$A$4:$IV$60</definedName>
    <definedName name="_xlnm._FilterDatabase" localSheetId="6" hidden="1">'附件7'!$A$7:$IT$9</definedName>
  </definedNames>
  <calcPr fullCalcOnLoad="1"/>
</workbook>
</file>

<file path=xl/sharedStrings.xml><?xml version="1.0" encoding="utf-8"?>
<sst xmlns="http://schemas.openxmlformats.org/spreadsheetml/2006/main" count="378" uniqueCount="267">
  <si>
    <r>
      <t>附件</t>
    </r>
    <r>
      <rPr>
        <sz val="16"/>
        <rFont val="Times New Roman"/>
        <family val="1"/>
      </rPr>
      <t>1</t>
    </r>
  </si>
  <si>
    <r>
      <t>高新区（江海区）</t>
    </r>
    <r>
      <rPr>
        <sz val="20"/>
        <rFont val="Times New Roman"/>
        <family val="1"/>
      </rPr>
      <t>2022</t>
    </r>
    <r>
      <rPr>
        <sz val="20"/>
        <rFont val="方正小标宋_GBK"/>
        <family val="4"/>
      </rPr>
      <t>年财政收支预算情况简表</t>
    </r>
  </si>
  <si>
    <r>
      <t>·</t>
    </r>
    <r>
      <rPr>
        <sz val="16"/>
        <rFont val="方正黑体_GBK"/>
        <family val="4"/>
      </rPr>
      <t>一般公共预算</t>
    </r>
  </si>
  <si>
    <r>
      <rPr>
        <sz val="12"/>
        <rFont val="方正楷体_GBK"/>
        <family val="4"/>
      </rPr>
      <t>金额单位：万元</t>
    </r>
  </si>
  <si>
    <r>
      <rPr>
        <sz val="14"/>
        <rFont val="方正黑体_GBK"/>
        <family val="4"/>
      </rPr>
      <t>项</t>
    </r>
    <r>
      <rPr>
        <sz val="14"/>
        <rFont val="Times New Roman"/>
        <family val="1"/>
      </rPr>
      <t xml:space="preserve">    </t>
    </r>
    <r>
      <rPr>
        <sz val="14"/>
        <rFont val="方正黑体_GBK"/>
        <family val="4"/>
      </rPr>
      <t>目</t>
    </r>
  </si>
  <si>
    <r>
      <t>2021</t>
    </r>
    <r>
      <rPr>
        <sz val="14"/>
        <rFont val="方正黑体_GBK"/>
        <family val="4"/>
      </rPr>
      <t>年决算数</t>
    </r>
  </si>
  <si>
    <r>
      <t>2022</t>
    </r>
    <r>
      <rPr>
        <sz val="14"/>
        <rFont val="方正黑体_GBK"/>
        <family val="4"/>
      </rPr>
      <t>年</t>
    </r>
  </si>
  <si>
    <r>
      <t>2022</t>
    </r>
    <r>
      <rPr>
        <sz val="14"/>
        <rFont val="方正黑体_GBK"/>
        <family val="4"/>
      </rPr>
      <t>年</t>
    </r>
    <r>
      <rPr>
        <sz val="14"/>
        <rFont val="Times New Roman"/>
        <family val="1"/>
      </rPr>
      <t xml:space="preserve">
</t>
    </r>
    <r>
      <rPr>
        <sz val="14"/>
        <rFont val="方正黑体_GBK"/>
        <family val="4"/>
      </rPr>
      <t>年初预算</t>
    </r>
  </si>
  <si>
    <r>
      <t>2022</t>
    </r>
    <r>
      <rPr>
        <sz val="14"/>
        <rFont val="方正黑体_GBK"/>
        <family val="4"/>
      </rPr>
      <t>年</t>
    </r>
    <r>
      <rPr>
        <sz val="14"/>
        <rFont val="Times New Roman"/>
        <family val="1"/>
      </rPr>
      <t xml:space="preserve">
</t>
    </r>
    <r>
      <rPr>
        <sz val="14"/>
        <rFont val="方正黑体_GBK"/>
        <family val="4"/>
      </rPr>
      <t>调整预算</t>
    </r>
    <r>
      <rPr>
        <sz val="14"/>
        <rFont val="Times New Roman"/>
        <family val="1"/>
      </rPr>
      <t xml:space="preserve">
</t>
    </r>
    <r>
      <rPr>
        <sz val="14"/>
        <rFont val="方正黑体_GBK"/>
        <family val="4"/>
      </rPr>
      <t>（第一次）</t>
    </r>
  </si>
  <si>
    <r>
      <t>2022</t>
    </r>
    <r>
      <rPr>
        <sz val="14"/>
        <rFont val="方正黑体_GBK"/>
        <family val="4"/>
      </rPr>
      <t>年</t>
    </r>
    <r>
      <rPr>
        <sz val="14"/>
        <rFont val="Times New Roman"/>
        <family val="1"/>
      </rPr>
      <t xml:space="preserve">
</t>
    </r>
    <r>
      <rPr>
        <sz val="14"/>
        <rFont val="方正黑体_GBK"/>
        <family val="4"/>
      </rPr>
      <t>调整预算</t>
    </r>
    <r>
      <rPr>
        <sz val="14"/>
        <rFont val="Times New Roman"/>
        <family val="1"/>
      </rPr>
      <t xml:space="preserve">
</t>
    </r>
    <r>
      <rPr>
        <sz val="14"/>
        <rFont val="方正黑体_GBK"/>
        <family val="4"/>
      </rPr>
      <t>（第二次）</t>
    </r>
  </si>
  <si>
    <r>
      <t>调整后比</t>
    </r>
    <r>
      <rPr>
        <sz val="14"/>
        <rFont val="Times New Roman"/>
        <family val="1"/>
      </rPr>
      <t>2021</t>
    </r>
    <r>
      <rPr>
        <sz val="14"/>
        <rFont val="方正黑体_GBK"/>
        <family val="4"/>
      </rPr>
      <t>年</t>
    </r>
    <r>
      <rPr>
        <sz val="14"/>
        <rFont val="Times New Roman"/>
        <family val="1"/>
      </rPr>
      <t xml:space="preserve">
</t>
    </r>
    <r>
      <rPr>
        <sz val="14"/>
        <rFont val="方正黑体_GBK"/>
        <family val="4"/>
      </rPr>
      <t>增长（</t>
    </r>
    <r>
      <rPr>
        <sz val="14"/>
        <rFont val="Times New Roman"/>
        <family val="1"/>
      </rPr>
      <t>%</t>
    </r>
    <r>
      <rPr>
        <sz val="14"/>
        <rFont val="方正黑体_GBK"/>
        <family val="4"/>
      </rPr>
      <t>）</t>
    </r>
  </si>
  <si>
    <r>
      <rPr>
        <sz val="14"/>
        <rFont val="方正仿宋_GBK"/>
        <family val="4"/>
      </rPr>
      <t>一般公共预算收入</t>
    </r>
  </si>
  <si>
    <r>
      <rPr>
        <sz val="14"/>
        <rFont val="方正仿宋_GBK"/>
        <family val="4"/>
      </rPr>
      <t>一般公共预算支出</t>
    </r>
  </si>
  <si>
    <r>
      <t>·</t>
    </r>
    <r>
      <rPr>
        <sz val="16"/>
        <rFont val="方正黑体_GBK"/>
        <family val="4"/>
      </rPr>
      <t>政府性基金预算</t>
    </r>
  </si>
  <si>
    <r>
      <rPr>
        <sz val="14"/>
        <rFont val="方正仿宋_GBK"/>
        <family val="4"/>
      </rPr>
      <t>基金预算收入</t>
    </r>
  </si>
  <si>
    <r>
      <rPr>
        <sz val="14"/>
        <rFont val="方正仿宋_GBK"/>
        <family val="4"/>
      </rPr>
      <t>基金预算支出</t>
    </r>
  </si>
  <si>
    <r>
      <rPr>
        <sz val="16"/>
        <rFont val="方正黑体_GBK"/>
        <family val="4"/>
      </rPr>
      <t>附件</t>
    </r>
    <r>
      <rPr>
        <sz val="16"/>
        <rFont val="Times New Roman"/>
        <family val="1"/>
      </rPr>
      <t>2</t>
    </r>
  </si>
  <si>
    <r>
      <t>高新区（江海区）</t>
    </r>
    <r>
      <rPr>
        <sz val="20"/>
        <rFont val="Times New Roman"/>
        <family val="1"/>
      </rPr>
      <t>2022</t>
    </r>
    <r>
      <rPr>
        <sz val="20"/>
        <rFont val="方正小标宋_GBK"/>
        <family val="4"/>
      </rPr>
      <t>年一般公共预算收支总表</t>
    </r>
  </si>
  <si>
    <t>单位：万元</t>
  </si>
  <si>
    <t>收入</t>
  </si>
  <si>
    <t>支出</t>
  </si>
  <si>
    <r>
      <rPr>
        <sz val="12"/>
        <rFont val="方正黑体_GBK"/>
        <family val="4"/>
      </rPr>
      <t>科目</t>
    </r>
  </si>
  <si>
    <r>
      <t>2021</t>
    </r>
    <r>
      <rPr>
        <sz val="12"/>
        <rFont val="方正黑体_GBK"/>
        <family val="4"/>
      </rPr>
      <t>年</t>
    </r>
    <r>
      <rPr>
        <sz val="12"/>
        <rFont val="Times New Roman"/>
        <family val="1"/>
      </rPr>
      <t xml:space="preserve">
</t>
    </r>
    <r>
      <rPr>
        <sz val="12"/>
        <rFont val="方正黑体_GBK"/>
        <family val="4"/>
      </rPr>
      <t>决算数</t>
    </r>
  </si>
  <si>
    <r>
      <t>2022</t>
    </r>
    <r>
      <rPr>
        <sz val="12"/>
        <rFont val="方正黑体_GBK"/>
        <family val="4"/>
      </rPr>
      <t>年</t>
    </r>
    <r>
      <rPr>
        <sz val="12"/>
        <rFont val="Times New Roman"/>
        <family val="1"/>
      </rPr>
      <t xml:space="preserve">
</t>
    </r>
    <r>
      <rPr>
        <sz val="12"/>
        <rFont val="方正黑体_GBK"/>
        <family val="4"/>
      </rPr>
      <t>预算</t>
    </r>
  </si>
  <si>
    <r>
      <t>2022</t>
    </r>
    <r>
      <rPr>
        <sz val="12"/>
        <rFont val="方正黑体_GBK"/>
        <family val="4"/>
      </rPr>
      <t>年</t>
    </r>
    <r>
      <rPr>
        <sz val="12"/>
        <rFont val="Times New Roman"/>
        <family val="1"/>
      </rPr>
      <t xml:space="preserve">
</t>
    </r>
    <r>
      <rPr>
        <sz val="12"/>
        <rFont val="方正黑体_GBK"/>
        <family val="4"/>
      </rPr>
      <t>调整预算</t>
    </r>
    <r>
      <rPr>
        <sz val="12"/>
        <rFont val="Times New Roman"/>
        <family val="1"/>
      </rPr>
      <t xml:space="preserve">
</t>
    </r>
    <r>
      <rPr>
        <sz val="12"/>
        <rFont val="方正黑体_GBK"/>
        <family val="4"/>
      </rPr>
      <t>（第二次）</t>
    </r>
  </si>
  <si>
    <t>调整后自然口径增幅</t>
  </si>
  <si>
    <t>调整后可比口径增幅</t>
  </si>
  <si>
    <t>科目</t>
  </si>
  <si>
    <r>
      <t>调整后比</t>
    </r>
    <r>
      <rPr>
        <sz val="12"/>
        <rFont val="Times New Roman"/>
        <family val="1"/>
      </rPr>
      <t>2021</t>
    </r>
    <r>
      <rPr>
        <sz val="12"/>
        <rFont val="方正黑体_GBK"/>
        <family val="4"/>
      </rPr>
      <t>年增长</t>
    </r>
  </si>
  <si>
    <r>
      <rPr>
        <b/>
        <sz val="13"/>
        <rFont val="方正仿宋_GBK"/>
        <family val="4"/>
      </rPr>
      <t>一般公共预算收入</t>
    </r>
  </si>
  <si>
    <r>
      <rPr>
        <b/>
        <sz val="13"/>
        <rFont val="方正仿宋_GBK"/>
        <family val="4"/>
      </rPr>
      <t>一般公共预算支出</t>
    </r>
  </si>
  <si>
    <r>
      <t xml:space="preserve">    </t>
    </r>
    <r>
      <rPr>
        <b/>
        <sz val="13"/>
        <rFont val="方正仿宋_GBK"/>
        <family val="4"/>
      </rPr>
      <t>其中：税收收入</t>
    </r>
  </si>
  <si>
    <r>
      <t xml:space="preserve">    </t>
    </r>
    <r>
      <rPr>
        <sz val="13"/>
        <rFont val="方正仿宋_GBK"/>
        <family val="4"/>
      </rPr>
      <t>一般公共服务</t>
    </r>
  </si>
  <si>
    <r>
      <rPr>
        <sz val="13"/>
        <rFont val="方正仿宋_GBK"/>
        <family val="4"/>
      </rPr>
      <t>增值税</t>
    </r>
  </si>
  <si>
    <r>
      <t xml:space="preserve">    </t>
    </r>
    <r>
      <rPr>
        <sz val="13"/>
        <rFont val="方正仿宋_GBK"/>
        <family val="4"/>
      </rPr>
      <t>外交</t>
    </r>
  </si>
  <si>
    <r>
      <rPr>
        <sz val="13"/>
        <rFont val="方正仿宋_GBK"/>
        <family val="4"/>
      </rPr>
      <t>营业税</t>
    </r>
  </si>
  <si>
    <r>
      <t xml:space="preserve">    </t>
    </r>
    <r>
      <rPr>
        <sz val="13"/>
        <rFont val="方正仿宋_GBK"/>
        <family val="4"/>
      </rPr>
      <t>国防</t>
    </r>
  </si>
  <si>
    <r>
      <rPr>
        <sz val="13"/>
        <rFont val="方正仿宋_GBK"/>
        <family val="4"/>
      </rPr>
      <t>企业所得税</t>
    </r>
  </si>
  <si>
    <r>
      <t xml:space="preserve">    </t>
    </r>
    <r>
      <rPr>
        <sz val="13"/>
        <rFont val="方正仿宋_GBK"/>
        <family val="4"/>
      </rPr>
      <t>公共安全</t>
    </r>
  </si>
  <si>
    <r>
      <rPr>
        <sz val="13"/>
        <rFont val="方正仿宋_GBK"/>
        <family val="4"/>
      </rPr>
      <t>个人所得税</t>
    </r>
  </si>
  <si>
    <r>
      <t xml:space="preserve">    </t>
    </r>
    <r>
      <rPr>
        <sz val="13"/>
        <rFont val="方正仿宋_GBK"/>
        <family val="4"/>
      </rPr>
      <t>教育</t>
    </r>
  </si>
  <si>
    <r>
      <rPr>
        <sz val="13"/>
        <rFont val="方正仿宋_GBK"/>
        <family val="4"/>
      </rPr>
      <t>城市维护建设税</t>
    </r>
  </si>
  <si>
    <r>
      <t xml:space="preserve">    </t>
    </r>
    <r>
      <rPr>
        <sz val="13"/>
        <rFont val="方正仿宋_GBK"/>
        <family val="4"/>
      </rPr>
      <t>科学技术</t>
    </r>
  </si>
  <si>
    <r>
      <rPr>
        <sz val="13"/>
        <rFont val="方正仿宋_GBK"/>
        <family val="4"/>
      </rPr>
      <t>房产税</t>
    </r>
  </si>
  <si>
    <r>
      <t xml:space="preserve">    </t>
    </r>
    <r>
      <rPr>
        <sz val="13"/>
        <rFont val="方正仿宋_GBK"/>
        <family val="4"/>
      </rPr>
      <t>文化旅游体育与传媒</t>
    </r>
  </si>
  <si>
    <r>
      <rPr>
        <sz val="13"/>
        <rFont val="方正仿宋_GBK"/>
        <family val="4"/>
      </rPr>
      <t>印花税</t>
    </r>
  </si>
  <si>
    <r>
      <t xml:space="preserve">    </t>
    </r>
    <r>
      <rPr>
        <sz val="13"/>
        <rFont val="方正仿宋_GBK"/>
        <family val="4"/>
      </rPr>
      <t>社会保障和就业</t>
    </r>
  </si>
  <si>
    <r>
      <rPr>
        <sz val="13"/>
        <rFont val="方正仿宋_GBK"/>
        <family val="4"/>
      </rPr>
      <t>城镇土地使用税</t>
    </r>
  </si>
  <si>
    <r>
      <t xml:space="preserve">    </t>
    </r>
    <r>
      <rPr>
        <sz val="13"/>
        <rFont val="方正仿宋_GBK"/>
        <family val="4"/>
      </rPr>
      <t>卫生健康支出</t>
    </r>
  </si>
  <si>
    <r>
      <rPr>
        <sz val="13"/>
        <rFont val="方正仿宋_GBK"/>
        <family val="4"/>
      </rPr>
      <t>土地增值税</t>
    </r>
  </si>
  <si>
    <r>
      <t xml:space="preserve">    </t>
    </r>
    <r>
      <rPr>
        <sz val="13"/>
        <rFont val="方正仿宋_GBK"/>
        <family val="4"/>
      </rPr>
      <t>节能环保支出</t>
    </r>
  </si>
  <si>
    <r>
      <rPr>
        <sz val="13"/>
        <rFont val="方正仿宋_GBK"/>
        <family val="4"/>
      </rPr>
      <t>车船使用和牌照税</t>
    </r>
  </si>
  <si>
    <r>
      <t xml:space="preserve">    </t>
    </r>
    <r>
      <rPr>
        <sz val="13"/>
        <rFont val="方正仿宋_GBK"/>
        <family val="4"/>
      </rPr>
      <t>城乡社区事务</t>
    </r>
  </si>
  <si>
    <r>
      <rPr>
        <sz val="13"/>
        <rFont val="方正仿宋_GBK"/>
        <family val="4"/>
      </rPr>
      <t>耕地占用税</t>
    </r>
  </si>
  <si>
    <r>
      <t xml:space="preserve">    </t>
    </r>
    <r>
      <rPr>
        <sz val="13"/>
        <rFont val="方正仿宋_GBK"/>
        <family val="4"/>
      </rPr>
      <t>农林水事务</t>
    </r>
  </si>
  <si>
    <r>
      <rPr>
        <sz val="13"/>
        <rFont val="方正仿宋_GBK"/>
        <family val="4"/>
      </rPr>
      <t>契税</t>
    </r>
  </si>
  <si>
    <r>
      <t xml:space="preserve">    </t>
    </r>
    <r>
      <rPr>
        <sz val="13"/>
        <rFont val="方正仿宋_GBK"/>
        <family val="4"/>
      </rPr>
      <t>交通运输</t>
    </r>
  </si>
  <si>
    <r>
      <rPr>
        <sz val="13"/>
        <rFont val="方正仿宋_GBK"/>
        <family val="4"/>
      </rPr>
      <t>环境保护税</t>
    </r>
  </si>
  <si>
    <r>
      <t xml:space="preserve">    </t>
    </r>
    <r>
      <rPr>
        <sz val="13"/>
        <rFont val="方正仿宋_GBK"/>
        <family val="4"/>
      </rPr>
      <t>资源勘探工业信息等事务</t>
    </r>
  </si>
  <si>
    <r>
      <rPr>
        <sz val="13"/>
        <rFont val="方正仿宋_GBK"/>
        <family val="4"/>
      </rPr>
      <t>其他税收收入</t>
    </r>
  </si>
  <si>
    <r>
      <t xml:space="preserve">    </t>
    </r>
    <r>
      <rPr>
        <sz val="13"/>
        <rFont val="方正仿宋_GBK"/>
        <family val="4"/>
      </rPr>
      <t>商业服务业等事务</t>
    </r>
  </si>
  <si>
    <r>
      <t xml:space="preserve">    </t>
    </r>
    <r>
      <rPr>
        <sz val="13"/>
        <rFont val="方正仿宋_GBK"/>
        <family val="4"/>
      </rPr>
      <t>金融监管等事务支出</t>
    </r>
  </si>
  <si>
    <r>
      <t xml:space="preserve">          </t>
    </r>
    <r>
      <rPr>
        <b/>
        <sz val="13"/>
        <rFont val="方正仿宋_GBK"/>
        <family val="4"/>
      </rPr>
      <t>非税收入</t>
    </r>
  </si>
  <si>
    <r>
      <t xml:space="preserve">    </t>
    </r>
    <r>
      <rPr>
        <sz val="13"/>
        <rFont val="方正仿宋_GBK"/>
        <family val="4"/>
      </rPr>
      <t>自然资源海洋气象</t>
    </r>
  </si>
  <si>
    <r>
      <rPr>
        <sz val="13"/>
        <rFont val="方正仿宋_GBK"/>
        <family val="4"/>
      </rPr>
      <t>专项收入</t>
    </r>
  </si>
  <si>
    <r>
      <t xml:space="preserve">    </t>
    </r>
    <r>
      <rPr>
        <sz val="13"/>
        <rFont val="方正仿宋_GBK"/>
        <family val="4"/>
      </rPr>
      <t>住房保障支出</t>
    </r>
  </si>
  <si>
    <r>
      <rPr>
        <sz val="13"/>
        <rFont val="方正仿宋_GBK"/>
        <family val="4"/>
      </rPr>
      <t>行政性收费收入</t>
    </r>
  </si>
  <si>
    <r>
      <t xml:space="preserve">    </t>
    </r>
    <r>
      <rPr>
        <sz val="13"/>
        <rFont val="方正仿宋_GBK"/>
        <family val="4"/>
      </rPr>
      <t>粮油物资储备支出</t>
    </r>
  </si>
  <si>
    <r>
      <rPr>
        <sz val="13"/>
        <rFont val="方正仿宋_GBK"/>
        <family val="4"/>
      </rPr>
      <t>罚没收入</t>
    </r>
  </si>
  <si>
    <r>
      <t xml:space="preserve">    </t>
    </r>
    <r>
      <rPr>
        <sz val="13"/>
        <rFont val="方正仿宋_GBK"/>
        <family val="4"/>
      </rPr>
      <t>灾害防治及应急管理支出</t>
    </r>
  </si>
  <si>
    <t>国有资本经营收入</t>
  </si>
  <si>
    <r>
      <t xml:space="preserve">    </t>
    </r>
    <r>
      <rPr>
        <sz val="13"/>
        <rFont val="方正仿宋_GBK"/>
        <family val="4"/>
      </rPr>
      <t>预备费</t>
    </r>
  </si>
  <si>
    <t>国有资源（资产）有偿使用收入</t>
  </si>
  <si>
    <r>
      <t xml:space="preserve">    </t>
    </r>
    <r>
      <rPr>
        <sz val="13"/>
        <rFont val="方正仿宋_GBK"/>
        <family val="4"/>
      </rPr>
      <t>其他支出</t>
    </r>
  </si>
  <si>
    <r>
      <rPr>
        <sz val="13"/>
        <rFont val="方正仿宋_GBK"/>
        <family val="4"/>
      </rPr>
      <t>其他收入</t>
    </r>
  </si>
  <si>
    <r>
      <t xml:space="preserve">    </t>
    </r>
    <r>
      <rPr>
        <sz val="13"/>
        <rFont val="方正仿宋_GBK"/>
        <family val="4"/>
      </rPr>
      <t>债务付息支出</t>
    </r>
  </si>
  <si>
    <r>
      <t xml:space="preserve">    </t>
    </r>
    <r>
      <rPr>
        <sz val="13"/>
        <rFont val="方正仿宋_GBK"/>
        <family val="4"/>
      </rPr>
      <t>债务发行费用支出</t>
    </r>
  </si>
  <si>
    <r>
      <rPr>
        <b/>
        <sz val="13"/>
        <rFont val="方正仿宋_GBK"/>
        <family val="4"/>
      </rPr>
      <t>上年结余</t>
    </r>
  </si>
  <si>
    <r>
      <rPr>
        <b/>
        <sz val="13"/>
        <rFont val="方正仿宋_GBK"/>
        <family val="4"/>
      </rPr>
      <t>上解支出（一般预算）</t>
    </r>
  </si>
  <si>
    <r>
      <rPr>
        <b/>
        <sz val="13"/>
        <rFont val="方正仿宋_GBK"/>
        <family val="4"/>
      </rPr>
      <t>补助收入（一般预算）</t>
    </r>
  </si>
  <si>
    <r>
      <rPr>
        <b/>
        <sz val="13"/>
        <rFont val="方正仿宋_GBK"/>
        <family val="4"/>
      </rPr>
      <t>债务还本支出（一般债券）</t>
    </r>
  </si>
  <si>
    <r>
      <rPr>
        <b/>
        <sz val="13"/>
        <rFont val="方正仿宋_GBK"/>
        <family val="4"/>
      </rPr>
      <t>债务转贷收入（一般债券）</t>
    </r>
  </si>
  <si>
    <r>
      <rPr>
        <b/>
        <sz val="13"/>
        <rFont val="方正仿宋_GBK"/>
        <family val="4"/>
      </rPr>
      <t>补充预算稳定调节基金</t>
    </r>
  </si>
  <si>
    <r>
      <rPr>
        <b/>
        <sz val="13"/>
        <rFont val="方正仿宋_GBK"/>
        <family val="4"/>
      </rPr>
      <t>调入预算稳定调节基金</t>
    </r>
  </si>
  <si>
    <r>
      <rPr>
        <b/>
        <sz val="13"/>
        <rFont val="方正仿宋_GBK"/>
        <family val="4"/>
      </rPr>
      <t>调入资金（一般预算）</t>
    </r>
  </si>
  <si>
    <r>
      <rPr>
        <b/>
        <sz val="13"/>
        <rFont val="方正仿宋_GBK"/>
        <family val="4"/>
      </rPr>
      <t>结转下年</t>
    </r>
  </si>
  <si>
    <r>
      <rPr>
        <b/>
        <sz val="13"/>
        <rFont val="方正仿宋_GBK"/>
        <family val="4"/>
      </rPr>
      <t>总收入</t>
    </r>
  </si>
  <si>
    <r>
      <rPr>
        <b/>
        <sz val="13"/>
        <rFont val="方正仿宋_GBK"/>
        <family val="4"/>
      </rPr>
      <t>总支出</t>
    </r>
  </si>
  <si>
    <r>
      <t>备注：根据财政部办公厅《关于进一步明确公共预算收入公开口径的通知》（财库办〔</t>
    </r>
    <r>
      <rPr>
        <sz val="12"/>
        <rFont val="Times New Roman"/>
        <family val="1"/>
      </rPr>
      <t>2022</t>
    </r>
    <r>
      <rPr>
        <sz val="12"/>
        <rFont val="宋体"/>
        <family val="0"/>
      </rPr>
      <t>〕</t>
    </r>
    <r>
      <rPr>
        <sz val="12"/>
        <rFont val="Times New Roman"/>
        <family val="1"/>
      </rPr>
      <t>138</t>
    </r>
    <r>
      <rPr>
        <sz val="12"/>
        <rFont val="宋体"/>
        <family val="0"/>
      </rPr>
      <t>号）要求，可比口径增幅为扣除留抵退税因素后增幅。</t>
    </r>
  </si>
  <si>
    <t>附件3</t>
  </si>
  <si>
    <r>
      <t>高新区（江海区）</t>
    </r>
    <r>
      <rPr>
        <sz val="20"/>
        <rFont val="Times New Roman"/>
        <family val="1"/>
      </rPr>
      <t>2022</t>
    </r>
    <r>
      <rPr>
        <sz val="20"/>
        <rFont val="方正小标宋_GBK"/>
        <family val="4"/>
      </rPr>
      <t>年政府性基金预算收支总表</t>
    </r>
  </si>
  <si>
    <r>
      <rPr>
        <sz val="12"/>
        <rFont val="黑体"/>
        <family val="0"/>
      </rPr>
      <t>单位：万元</t>
    </r>
  </si>
  <si>
    <r>
      <rPr>
        <sz val="12"/>
        <rFont val="方正黑体_GBK"/>
        <family val="4"/>
      </rPr>
      <t>收入</t>
    </r>
  </si>
  <si>
    <r>
      <rPr>
        <sz val="12"/>
        <rFont val="方正黑体_GBK"/>
        <family val="4"/>
      </rPr>
      <t>支出</t>
    </r>
  </si>
  <si>
    <r>
      <t>2022</t>
    </r>
    <r>
      <rPr>
        <sz val="12"/>
        <rFont val="方正黑体_GBK"/>
        <family val="4"/>
      </rPr>
      <t>年</t>
    </r>
    <r>
      <rPr>
        <sz val="12"/>
        <rFont val="Times New Roman"/>
        <family val="1"/>
      </rPr>
      <t xml:space="preserve">
</t>
    </r>
    <r>
      <rPr>
        <sz val="12"/>
        <rFont val="方正黑体_GBK"/>
        <family val="4"/>
      </rPr>
      <t>年初预算</t>
    </r>
  </si>
  <si>
    <r>
      <t>调整预算后比</t>
    </r>
    <r>
      <rPr>
        <sz val="12"/>
        <rFont val="Times New Roman"/>
        <family val="1"/>
      </rPr>
      <t>2021</t>
    </r>
    <r>
      <rPr>
        <sz val="12"/>
        <rFont val="方正黑体_GBK"/>
        <family val="4"/>
      </rPr>
      <t>年增长</t>
    </r>
  </si>
  <si>
    <t>基金预算收入</t>
  </si>
  <si>
    <t>基金预算支出</t>
  </si>
  <si>
    <r>
      <rPr>
        <sz val="13"/>
        <rFont val="方正仿宋_GBK"/>
        <family val="4"/>
      </rPr>
      <t>国有土地收益基金</t>
    </r>
  </si>
  <si>
    <r>
      <rPr>
        <sz val="13"/>
        <rFont val="方正仿宋_GBK"/>
        <family val="4"/>
      </rPr>
      <t>文化体育与传媒支出</t>
    </r>
  </si>
  <si>
    <r>
      <rPr>
        <sz val="13"/>
        <rFont val="方正仿宋_GBK"/>
        <family val="4"/>
      </rPr>
      <t>农业土地开发资金</t>
    </r>
  </si>
  <si>
    <t>社会保障和就业支出</t>
  </si>
  <si>
    <r>
      <rPr>
        <sz val="13"/>
        <rFont val="方正仿宋_GBK"/>
        <family val="4"/>
      </rPr>
      <t>国有土地使用权出让收入</t>
    </r>
  </si>
  <si>
    <r>
      <rPr>
        <sz val="13"/>
        <rFont val="方正仿宋_GBK"/>
        <family val="4"/>
      </rPr>
      <t>国有土地使用权出让收入及对应专项债务收入安排的支出</t>
    </r>
  </si>
  <si>
    <r>
      <rPr>
        <sz val="13"/>
        <rFont val="方正仿宋_GBK"/>
        <family val="4"/>
      </rPr>
      <t>彩票公益金收入</t>
    </r>
  </si>
  <si>
    <t>国有土地收益基金及对应专项债务收入安排的支出</t>
  </si>
  <si>
    <r>
      <rPr>
        <sz val="13"/>
        <rFont val="方正仿宋_GBK"/>
        <family val="4"/>
      </rPr>
      <t>城市基础设施配套费收入</t>
    </r>
  </si>
  <si>
    <t>农业土地开发资金及对应专项债务收入安排的支出</t>
  </si>
  <si>
    <r>
      <rPr>
        <sz val="13"/>
        <rFont val="方正仿宋_GBK"/>
        <family val="4"/>
      </rPr>
      <t>污水处理费收入</t>
    </r>
  </si>
  <si>
    <t>城市基础设施配套费及对应专项债务收入安排的支出</t>
  </si>
  <si>
    <r>
      <rPr>
        <sz val="13"/>
        <rFont val="方正仿宋_GBK"/>
        <family val="4"/>
      </rPr>
      <t>其他政府性基金收入</t>
    </r>
  </si>
  <si>
    <r>
      <rPr>
        <sz val="13"/>
        <rFont val="方正仿宋_GBK"/>
        <family val="4"/>
      </rPr>
      <t>污水处理费收入安排的支出</t>
    </r>
  </si>
  <si>
    <r>
      <rPr>
        <sz val="13"/>
        <rFont val="方正仿宋_GBK"/>
        <family val="4"/>
      </rPr>
      <t>彩票发行销售机构业务费安排的支出</t>
    </r>
  </si>
  <si>
    <r>
      <rPr>
        <sz val="13"/>
        <rFont val="方正仿宋_GBK"/>
        <family val="4"/>
      </rPr>
      <t>彩票公益金及对应专项债务收入安排的支出</t>
    </r>
  </si>
  <si>
    <r>
      <rPr>
        <sz val="13"/>
        <rFont val="方正仿宋_GBK"/>
        <family val="4"/>
      </rPr>
      <t>债务付息支出</t>
    </r>
  </si>
  <si>
    <r>
      <rPr>
        <sz val="13"/>
        <rFont val="方正仿宋_GBK"/>
        <family val="4"/>
      </rPr>
      <t>债务发行费用支出</t>
    </r>
  </si>
  <si>
    <r>
      <rPr>
        <sz val="13"/>
        <rFont val="方正仿宋_GBK"/>
        <family val="4"/>
      </rPr>
      <t>其他政府性基金及对应专项债务收入安排的支出</t>
    </r>
  </si>
  <si>
    <r>
      <rPr>
        <sz val="13"/>
        <rFont val="方正仿宋_GBK"/>
        <family val="4"/>
      </rPr>
      <t>抗疫特别国债支出</t>
    </r>
  </si>
  <si>
    <r>
      <rPr>
        <sz val="13"/>
        <rFont val="方正仿宋_GBK"/>
        <family val="4"/>
      </rPr>
      <t>土地储备专项债券收入安排的支出</t>
    </r>
    <r>
      <rPr>
        <sz val="13"/>
        <rFont val="Times New Roman"/>
        <family val="1"/>
      </rPr>
      <t xml:space="preserve">  </t>
    </r>
  </si>
  <si>
    <r>
      <rPr>
        <b/>
        <sz val="13"/>
        <rFont val="方正仿宋_GBK"/>
        <family val="4"/>
      </rPr>
      <t>上解支出（基金）</t>
    </r>
  </si>
  <si>
    <r>
      <rPr>
        <b/>
        <sz val="13"/>
        <rFont val="方正仿宋_GBK"/>
        <family val="4"/>
      </rPr>
      <t>补助收入（基金）</t>
    </r>
  </si>
  <si>
    <r>
      <rPr>
        <b/>
        <sz val="13"/>
        <rFont val="方正仿宋_GBK"/>
        <family val="4"/>
      </rPr>
      <t>债务还本支出（专项债券）</t>
    </r>
  </si>
  <si>
    <r>
      <rPr>
        <b/>
        <sz val="13"/>
        <rFont val="方正仿宋_GBK"/>
        <family val="4"/>
      </rPr>
      <t>债务转贷收入（专项债券）</t>
    </r>
  </si>
  <si>
    <r>
      <rPr>
        <b/>
        <sz val="13"/>
        <rFont val="方正仿宋_GBK"/>
        <family val="4"/>
      </rPr>
      <t>调出资金（基金）</t>
    </r>
  </si>
  <si>
    <r>
      <rPr>
        <b/>
        <sz val="13"/>
        <rFont val="方正仿宋_GBK"/>
        <family val="4"/>
      </rPr>
      <t>调入资金（基金）</t>
    </r>
  </si>
  <si>
    <r>
      <rPr>
        <sz val="16"/>
        <rFont val="方正小标宋_GBK"/>
        <family val="4"/>
      </rPr>
      <t>附件</t>
    </r>
    <r>
      <rPr>
        <sz val="16"/>
        <rFont val="Times New Roman"/>
        <family val="1"/>
      </rPr>
      <t>4</t>
    </r>
  </si>
  <si>
    <r>
      <rPr>
        <sz val="20"/>
        <rFont val="方正小标宋_GBK"/>
        <family val="4"/>
      </rPr>
      <t>高新区（江海区）</t>
    </r>
    <r>
      <rPr>
        <sz val="20"/>
        <rFont val="Times New Roman"/>
        <family val="1"/>
      </rPr>
      <t>2022</t>
    </r>
    <r>
      <rPr>
        <sz val="20"/>
        <rFont val="方正小标宋_GBK"/>
        <family val="4"/>
      </rPr>
      <t>年预算调整（第二次）新增区级支出明细表</t>
    </r>
  </si>
  <si>
    <r>
      <rPr>
        <sz val="12"/>
        <rFont val="方正楷体_GBK"/>
        <family val="4"/>
      </rPr>
      <t>单位：万元</t>
    </r>
  </si>
  <si>
    <r>
      <rPr>
        <sz val="16"/>
        <rFont val="方正黑体_GBK"/>
        <family val="4"/>
      </rPr>
      <t>预算单位</t>
    </r>
  </si>
  <si>
    <r>
      <rPr>
        <sz val="16"/>
        <rFont val="方正黑体_GBK"/>
        <family val="4"/>
      </rPr>
      <t>增支事项</t>
    </r>
  </si>
  <si>
    <r>
      <rPr>
        <sz val="16"/>
        <rFont val="方正黑体_GBK"/>
        <family val="4"/>
      </rPr>
      <t>金</t>
    </r>
    <r>
      <rPr>
        <sz val="16"/>
        <rFont val="Times New Roman"/>
        <family val="1"/>
      </rPr>
      <t xml:space="preserve">    </t>
    </r>
    <r>
      <rPr>
        <sz val="16"/>
        <rFont val="方正黑体_GBK"/>
        <family val="4"/>
      </rPr>
      <t>额</t>
    </r>
  </si>
  <si>
    <r>
      <rPr>
        <sz val="17"/>
        <rFont val="方正仿宋_GBK"/>
        <family val="4"/>
      </rPr>
      <t>区民政局</t>
    </r>
  </si>
  <si>
    <r>
      <rPr>
        <sz val="17"/>
        <color indexed="8"/>
        <rFont val="方正仿宋_GBK"/>
        <family val="4"/>
      </rPr>
      <t>养老机构疫情防控工作经费</t>
    </r>
  </si>
  <si>
    <r>
      <rPr>
        <sz val="10"/>
        <rFont val="方正仿宋_GBK"/>
        <family val="4"/>
      </rPr>
      <t>重大</t>
    </r>
  </si>
  <si>
    <r>
      <rPr>
        <sz val="17"/>
        <rFont val="方正仿宋_GBK"/>
        <family val="4"/>
      </rPr>
      <t>政数局</t>
    </r>
  </si>
  <si>
    <r>
      <rPr>
        <sz val="17"/>
        <color indexed="8"/>
        <rFont val="方正仿宋_GBK"/>
        <family val="4"/>
      </rPr>
      <t>江海区防疫流调中心信息化建设经费</t>
    </r>
  </si>
  <si>
    <r>
      <rPr>
        <sz val="17"/>
        <rFont val="方正仿宋_GBK"/>
        <family val="4"/>
      </rPr>
      <t>公安局</t>
    </r>
  </si>
  <si>
    <r>
      <rPr>
        <sz val="17"/>
        <color indexed="8"/>
        <rFont val="方正仿宋_GBK"/>
        <family val="4"/>
      </rPr>
      <t>追加江南派出所装修工程启动资金</t>
    </r>
  </si>
  <si>
    <r>
      <rPr>
        <sz val="17"/>
        <rFont val="方正仿宋_GBK"/>
        <family val="4"/>
      </rPr>
      <t>区住建局、区经促局</t>
    </r>
  </si>
  <si>
    <r>
      <t>“</t>
    </r>
    <r>
      <rPr>
        <sz val="17"/>
        <color indexed="8"/>
        <rFont val="方正仿宋_GBK"/>
        <family val="4"/>
      </rPr>
      <t>潮好玩江海购</t>
    </r>
    <r>
      <rPr>
        <sz val="17"/>
        <color indexed="8"/>
        <rFont val="Times New Roman"/>
        <family val="1"/>
      </rPr>
      <t>”2022</t>
    </r>
    <r>
      <rPr>
        <sz val="17"/>
        <color indexed="8"/>
        <rFont val="方正仿宋_GBK"/>
        <family val="4"/>
      </rPr>
      <t>江海夏季消费欢乐节活动经费</t>
    </r>
  </si>
  <si>
    <r>
      <rPr>
        <sz val="17"/>
        <rFont val="方正仿宋_GBK"/>
        <family val="4"/>
      </rPr>
      <t>统战部</t>
    </r>
  </si>
  <si>
    <r>
      <rPr>
        <sz val="17"/>
        <color indexed="8"/>
        <rFont val="方正仿宋_GBK"/>
        <family val="4"/>
      </rPr>
      <t>增加江海区侨情统计工作经费</t>
    </r>
  </si>
  <si>
    <r>
      <rPr>
        <sz val="17"/>
        <rFont val="方正仿宋_GBK"/>
        <family val="4"/>
      </rPr>
      <t>经促局</t>
    </r>
  </si>
  <si>
    <r>
      <rPr>
        <sz val="17"/>
        <color indexed="8"/>
        <rFont val="方正仿宋_GBK"/>
        <family val="4"/>
      </rPr>
      <t>追加区投资促进中心专项经费</t>
    </r>
  </si>
  <si>
    <r>
      <rPr>
        <sz val="17"/>
        <color indexed="8"/>
        <rFont val="方正仿宋_GBK"/>
        <family val="4"/>
      </rPr>
      <t>追加</t>
    </r>
    <r>
      <rPr>
        <sz val="17"/>
        <color indexed="8"/>
        <rFont val="Times New Roman"/>
        <family val="1"/>
      </rPr>
      <t>“</t>
    </r>
    <r>
      <rPr>
        <sz val="17"/>
        <color indexed="8"/>
        <rFont val="方正仿宋_GBK"/>
        <family val="4"/>
      </rPr>
      <t>广东省数字政府市域社会治理</t>
    </r>
    <r>
      <rPr>
        <sz val="17"/>
        <color indexed="8"/>
        <rFont val="Times New Roman"/>
        <family val="1"/>
      </rPr>
      <t>‘</t>
    </r>
    <r>
      <rPr>
        <sz val="17"/>
        <color indexed="8"/>
        <rFont val="方正仿宋_GBK"/>
        <family val="4"/>
      </rPr>
      <t>一网统管</t>
    </r>
    <r>
      <rPr>
        <sz val="17"/>
        <color indexed="8"/>
        <rFont val="Times New Roman"/>
        <family val="1"/>
      </rPr>
      <t>’</t>
    </r>
    <r>
      <rPr>
        <sz val="17"/>
        <color indexed="8"/>
        <rFont val="方正仿宋_GBK"/>
        <family val="4"/>
      </rPr>
      <t>示范区揭牌仪式</t>
    </r>
    <r>
      <rPr>
        <sz val="17"/>
        <color indexed="8"/>
        <rFont val="Times New Roman"/>
        <family val="1"/>
      </rPr>
      <t>”</t>
    </r>
    <r>
      <rPr>
        <sz val="17"/>
        <color indexed="8"/>
        <rFont val="方正仿宋_GBK"/>
        <family val="4"/>
      </rPr>
      <t>场地布置费用</t>
    </r>
  </si>
  <si>
    <r>
      <rPr>
        <sz val="17"/>
        <rFont val="方正仿宋_GBK"/>
        <family val="4"/>
      </rPr>
      <t>住建局</t>
    </r>
  </si>
  <si>
    <r>
      <rPr>
        <sz val="17"/>
        <color indexed="8"/>
        <rFont val="方正仿宋_GBK"/>
        <family val="4"/>
      </rPr>
      <t>追加</t>
    </r>
    <r>
      <rPr>
        <sz val="17"/>
        <color indexed="8"/>
        <rFont val="Times New Roman"/>
        <family val="1"/>
      </rPr>
      <t>2022</t>
    </r>
    <r>
      <rPr>
        <sz val="17"/>
        <color indexed="8"/>
        <rFont val="方正仿宋_GBK"/>
        <family val="4"/>
      </rPr>
      <t>年江海区交通线疫情防控专项经费</t>
    </r>
  </si>
  <si>
    <r>
      <rPr>
        <sz val="17"/>
        <color indexed="8"/>
        <rFont val="方正仿宋_GBK"/>
        <family val="4"/>
      </rPr>
      <t>增加</t>
    </r>
    <r>
      <rPr>
        <sz val="17"/>
        <color indexed="8"/>
        <rFont val="Times New Roman"/>
        <family val="1"/>
      </rPr>
      <t>2022</t>
    </r>
    <r>
      <rPr>
        <sz val="17"/>
        <color indexed="8"/>
        <rFont val="方正仿宋_GBK"/>
        <family val="4"/>
      </rPr>
      <t>年江门大型产业集聚区先行启动区经费</t>
    </r>
  </si>
  <si>
    <r>
      <rPr>
        <sz val="17"/>
        <rFont val="方正仿宋_GBK"/>
        <family val="4"/>
      </rPr>
      <t>组织部、人社局</t>
    </r>
  </si>
  <si>
    <r>
      <rPr>
        <sz val="17"/>
        <color indexed="8"/>
        <rFont val="方正仿宋_GBK"/>
        <family val="4"/>
      </rPr>
      <t>追加</t>
    </r>
    <r>
      <rPr>
        <sz val="17"/>
        <color indexed="8"/>
        <rFont val="Times New Roman"/>
        <family val="1"/>
      </rPr>
      <t>2022</t>
    </r>
    <r>
      <rPr>
        <sz val="17"/>
        <color indexed="8"/>
        <rFont val="方正仿宋_GBK"/>
        <family val="4"/>
      </rPr>
      <t>年人才发展专项资金</t>
    </r>
  </si>
  <si>
    <r>
      <rPr>
        <sz val="17"/>
        <color indexed="8"/>
        <rFont val="方正仿宋_GBK"/>
        <family val="4"/>
      </rPr>
      <t>追加</t>
    </r>
    <r>
      <rPr>
        <sz val="17"/>
        <color indexed="8"/>
        <rFont val="Times New Roman"/>
        <family val="1"/>
      </rPr>
      <t>2022</t>
    </r>
    <r>
      <rPr>
        <sz val="17"/>
        <color indexed="8"/>
        <rFont val="方正仿宋_GBK"/>
        <family val="4"/>
      </rPr>
      <t>年江门市汽车消费第一期配套补助资金</t>
    </r>
  </si>
  <si>
    <r>
      <rPr>
        <sz val="17"/>
        <rFont val="方正仿宋_GBK"/>
        <family val="4"/>
      </rPr>
      <t>人社局</t>
    </r>
  </si>
  <si>
    <r>
      <rPr>
        <sz val="17"/>
        <color indexed="8"/>
        <rFont val="方正仿宋_GBK"/>
        <family val="4"/>
      </rPr>
      <t>追加人才和就业发展专项资金</t>
    </r>
  </si>
  <si>
    <r>
      <rPr>
        <sz val="17"/>
        <color indexed="8"/>
        <rFont val="方正仿宋_GBK"/>
        <family val="4"/>
      </rPr>
      <t>江海区疫情防控数据采集服务项目建设经费</t>
    </r>
  </si>
  <si>
    <r>
      <rPr>
        <sz val="17"/>
        <color indexed="8"/>
        <rFont val="方正仿宋_GBK"/>
        <family val="4"/>
      </rPr>
      <t>追加</t>
    </r>
    <r>
      <rPr>
        <sz val="17"/>
        <color indexed="8"/>
        <rFont val="Times New Roman"/>
        <family val="1"/>
      </rPr>
      <t>2022</t>
    </r>
    <r>
      <rPr>
        <sz val="17"/>
        <color indexed="8"/>
        <rFont val="方正仿宋_GBK"/>
        <family val="4"/>
      </rPr>
      <t>年江门市汽车消费第二期配套补助资金</t>
    </r>
  </si>
  <si>
    <r>
      <rPr>
        <sz val="17"/>
        <color indexed="8"/>
        <rFont val="方正仿宋_GBK"/>
        <family val="4"/>
      </rPr>
      <t>疫情防控专项</t>
    </r>
  </si>
  <si>
    <r>
      <t>2022</t>
    </r>
    <r>
      <rPr>
        <sz val="17"/>
        <color indexed="8"/>
        <rFont val="方正仿宋_GBK"/>
        <family val="4"/>
      </rPr>
      <t>年江门市外贸高质量创新发展区级配套资金</t>
    </r>
  </si>
  <si>
    <r>
      <rPr>
        <sz val="17"/>
        <rFont val="方正仿宋_GBK"/>
        <family val="4"/>
      </rPr>
      <t>卫健局</t>
    </r>
  </si>
  <si>
    <r>
      <rPr>
        <sz val="17"/>
        <color indexed="8"/>
        <rFont val="方正仿宋_GBK"/>
        <family val="4"/>
      </rPr>
      <t>追加解决未达到低保条件但确有困难的高风险户籍患者住院费用</t>
    </r>
  </si>
  <si>
    <r>
      <rPr>
        <sz val="10"/>
        <rFont val="方正仿宋_GBK"/>
        <family val="4"/>
      </rPr>
      <t>存量</t>
    </r>
  </si>
  <si>
    <r>
      <rPr>
        <sz val="17"/>
        <rFont val="方正仿宋_GBK"/>
        <family val="4"/>
      </rPr>
      <t>司法局</t>
    </r>
  </si>
  <si>
    <r>
      <rPr>
        <sz val="17"/>
        <color indexed="8"/>
        <rFont val="方正仿宋_GBK"/>
        <family val="4"/>
      </rPr>
      <t>追加专项工作经费和增加法律服务采购预算</t>
    </r>
  </si>
  <si>
    <r>
      <rPr>
        <sz val="17"/>
        <rFont val="方正仿宋_GBK"/>
        <family val="4"/>
      </rPr>
      <t>农水局</t>
    </r>
  </si>
  <si>
    <r>
      <rPr>
        <sz val="17"/>
        <color indexed="8"/>
        <rFont val="方正仿宋_GBK"/>
        <family val="4"/>
      </rPr>
      <t>支持恩平市灾后复产资金</t>
    </r>
  </si>
  <si>
    <r>
      <rPr>
        <sz val="17"/>
        <rFont val="方正仿宋_GBK"/>
        <family val="4"/>
      </rPr>
      <t>组织部</t>
    </r>
  </si>
  <si>
    <r>
      <rPr>
        <sz val="17"/>
        <color indexed="8"/>
        <rFont val="方正仿宋_GBK"/>
        <family val="4"/>
      </rPr>
      <t>追加</t>
    </r>
    <r>
      <rPr>
        <sz val="17"/>
        <color indexed="8"/>
        <rFont val="Times New Roman"/>
        <family val="1"/>
      </rPr>
      <t>2022</t>
    </r>
    <r>
      <rPr>
        <sz val="17"/>
        <color indexed="8"/>
        <rFont val="方正仿宋_GBK"/>
        <family val="4"/>
      </rPr>
      <t>年度专职网格员人员经费</t>
    </r>
  </si>
  <si>
    <r>
      <rPr>
        <sz val="17"/>
        <color indexed="8"/>
        <rFont val="方正仿宋_GBK"/>
        <family val="4"/>
      </rPr>
      <t>追加精神分裂症患者的长效针剂费用</t>
    </r>
  </si>
  <si>
    <r>
      <rPr>
        <sz val="17"/>
        <color indexed="8"/>
        <rFont val="方正仿宋_GBK"/>
        <family val="4"/>
      </rPr>
      <t>外海海关划拨</t>
    </r>
    <r>
      <rPr>
        <sz val="17"/>
        <color indexed="8"/>
        <rFont val="Times New Roman"/>
        <family val="1"/>
      </rPr>
      <t>2022</t>
    </r>
    <r>
      <rPr>
        <sz val="17"/>
        <color indexed="8"/>
        <rFont val="方正仿宋_GBK"/>
        <family val="4"/>
      </rPr>
      <t>年补助经费</t>
    </r>
  </si>
  <si>
    <r>
      <rPr>
        <sz val="17"/>
        <rFont val="方正仿宋_GBK"/>
        <family val="4"/>
      </rPr>
      <t>退役局</t>
    </r>
  </si>
  <si>
    <r>
      <rPr>
        <sz val="17"/>
        <color indexed="8"/>
        <rFont val="方正仿宋_GBK"/>
        <family val="4"/>
      </rPr>
      <t>追加江门海警局营房改造工程项目经费</t>
    </r>
  </si>
  <si>
    <r>
      <rPr>
        <sz val="17"/>
        <rFont val="方正仿宋_GBK"/>
        <family val="4"/>
      </rPr>
      <t>区纪委</t>
    </r>
  </si>
  <si>
    <r>
      <rPr>
        <sz val="17"/>
        <color indexed="8"/>
        <rFont val="方正仿宋_GBK"/>
        <family val="4"/>
      </rPr>
      <t>追加巡察机构建设和工作经费</t>
    </r>
  </si>
  <si>
    <r>
      <rPr>
        <sz val="17"/>
        <color indexed="8"/>
        <rFont val="方正仿宋_GBK"/>
        <family val="4"/>
      </rPr>
      <t>增加维稳项目经费</t>
    </r>
  </si>
  <si>
    <r>
      <rPr>
        <sz val="17"/>
        <rFont val="方正仿宋_GBK"/>
        <family val="4"/>
      </rPr>
      <t>教育局</t>
    </r>
  </si>
  <si>
    <r>
      <t>2021-2022</t>
    </r>
    <r>
      <rPr>
        <sz val="17"/>
        <color indexed="8"/>
        <rFont val="方正仿宋_GBK"/>
        <family val="4"/>
      </rPr>
      <t>学年以及</t>
    </r>
    <r>
      <rPr>
        <sz val="17"/>
        <color indexed="8"/>
        <rFont val="Times New Roman"/>
        <family val="1"/>
      </rPr>
      <t>2022</t>
    </r>
    <r>
      <rPr>
        <sz val="17"/>
        <color indexed="8"/>
        <rFont val="方正仿宋_GBK"/>
        <family val="4"/>
      </rPr>
      <t>学年秋季学期购买民办学校学位缺口资金</t>
    </r>
  </si>
  <si>
    <r>
      <rPr>
        <sz val="17"/>
        <color indexed="8"/>
        <rFont val="方正仿宋_GBK"/>
        <family val="4"/>
      </rPr>
      <t>追加新冠疫情防控专项资金</t>
    </r>
  </si>
  <si>
    <r>
      <rPr>
        <sz val="17"/>
        <rFont val="方正仿宋_GBK"/>
        <family val="4"/>
      </rPr>
      <t>市监局</t>
    </r>
  </si>
  <si>
    <r>
      <rPr>
        <sz val="17"/>
        <color indexed="8"/>
        <rFont val="方正仿宋_GBK"/>
        <family val="4"/>
      </rPr>
      <t>巡回审判法庭建设项目经费</t>
    </r>
  </si>
  <si>
    <r>
      <rPr>
        <sz val="17"/>
        <color indexed="8"/>
        <rFont val="方正仿宋_GBK"/>
        <family val="4"/>
      </rPr>
      <t>深国仲江门中心办公场所建设经费</t>
    </r>
  </si>
  <si>
    <r>
      <rPr>
        <sz val="17"/>
        <rFont val="方正仿宋_GBK"/>
        <family val="4"/>
      </rPr>
      <t>宣传部</t>
    </r>
  </si>
  <si>
    <r>
      <rPr>
        <sz val="17"/>
        <color indexed="8"/>
        <rFont val="方正仿宋_GBK"/>
        <family val="4"/>
      </rPr>
      <t>解决</t>
    </r>
    <r>
      <rPr>
        <sz val="17"/>
        <color indexed="8"/>
        <rFont val="Times New Roman"/>
        <family val="1"/>
      </rPr>
      <t>2020</t>
    </r>
    <r>
      <rPr>
        <sz val="17"/>
        <color indexed="8"/>
        <rFont val="方正仿宋_GBK"/>
        <family val="4"/>
      </rPr>
      <t>年文明创建整改提升工作补助经费</t>
    </r>
  </si>
  <si>
    <r>
      <rPr>
        <sz val="17"/>
        <rFont val="方正仿宋_GBK"/>
        <family val="4"/>
      </rPr>
      <t>政法委</t>
    </r>
  </si>
  <si>
    <r>
      <rPr>
        <sz val="17"/>
        <color indexed="8"/>
        <rFont val="方正仿宋_GBK"/>
        <family val="4"/>
      </rPr>
      <t>党的二十大安保维稳专项资金</t>
    </r>
  </si>
  <si>
    <r>
      <rPr>
        <sz val="17"/>
        <color indexed="8"/>
        <rFont val="方正仿宋_GBK"/>
        <family val="4"/>
      </rPr>
      <t>对支持市域社会治理现代化创新实践研究项目经费</t>
    </r>
  </si>
  <si>
    <r>
      <rPr>
        <sz val="17"/>
        <color indexed="8"/>
        <rFont val="方正仿宋_GBK"/>
        <family val="4"/>
      </rPr>
      <t>增加安全应急产业系列宣传经费</t>
    </r>
  </si>
  <si>
    <r>
      <rPr>
        <sz val="17"/>
        <rFont val="方正仿宋_GBK"/>
        <family val="4"/>
      </rPr>
      <t>住建局、宣传部</t>
    </r>
  </si>
  <si>
    <r>
      <t>2022</t>
    </r>
    <r>
      <rPr>
        <sz val="17"/>
        <color indexed="8"/>
        <rFont val="方正仿宋_GBK"/>
        <family val="4"/>
      </rPr>
      <t>年江海区</t>
    </r>
    <r>
      <rPr>
        <sz val="17"/>
        <color indexed="8"/>
        <rFont val="Times New Roman"/>
        <family val="1"/>
      </rPr>
      <t>“</t>
    </r>
    <r>
      <rPr>
        <sz val="17"/>
        <color indexed="8"/>
        <rFont val="方正仿宋_GBK"/>
        <family val="4"/>
      </rPr>
      <t>金秋送惠、乐居江海</t>
    </r>
    <r>
      <rPr>
        <sz val="17"/>
        <color indexed="8"/>
        <rFont val="Times New Roman"/>
        <family val="1"/>
      </rPr>
      <t>”</t>
    </r>
    <r>
      <rPr>
        <sz val="17"/>
        <color indexed="8"/>
        <rFont val="方正仿宋_GBK"/>
        <family val="4"/>
      </rPr>
      <t>消费活动</t>
    </r>
  </si>
  <si>
    <r>
      <t>2022</t>
    </r>
    <r>
      <rPr>
        <sz val="17"/>
        <color indexed="8"/>
        <rFont val="方正仿宋_GBK"/>
        <family val="4"/>
      </rPr>
      <t>年部门预算专项经费</t>
    </r>
  </si>
  <si>
    <r>
      <rPr>
        <sz val="17"/>
        <rFont val="方正仿宋_GBK"/>
        <family val="4"/>
      </rPr>
      <t>区府办</t>
    </r>
  </si>
  <si>
    <r>
      <rPr>
        <sz val="17"/>
        <color indexed="8"/>
        <rFont val="方正仿宋_GBK"/>
        <family val="4"/>
      </rPr>
      <t>追加优巨新材料股份有限公司推动企业利用资本市场高质量发展专项奖励资金</t>
    </r>
  </si>
  <si>
    <r>
      <rPr>
        <sz val="17"/>
        <color indexed="8"/>
        <rFont val="方正仿宋_GBK"/>
        <family val="4"/>
      </rPr>
      <t>追加申请全面强化场所码应用专项行动专项资金</t>
    </r>
  </si>
  <si>
    <r>
      <rPr>
        <sz val="17"/>
        <color indexed="8"/>
        <rFont val="方正仿宋_GBK"/>
        <family val="4"/>
      </rPr>
      <t>江海区防疫流调中心信息化建设项目（第二期）经费</t>
    </r>
  </si>
  <si>
    <r>
      <rPr>
        <sz val="17"/>
        <color indexed="8"/>
        <rFont val="方正仿宋_GBK"/>
        <family val="4"/>
      </rPr>
      <t>追加</t>
    </r>
    <r>
      <rPr>
        <sz val="17"/>
        <color indexed="8"/>
        <rFont val="Times New Roman"/>
        <family val="1"/>
      </rPr>
      <t>“</t>
    </r>
    <r>
      <rPr>
        <sz val="17"/>
        <color indexed="8"/>
        <rFont val="方正仿宋_GBK"/>
        <family val="4"/>
      </rPr>
      <t>数字政府</t>
    </r>
    <r>
      <rPr>
        <sz val="17"/>
        <color indexed="8"/>
        <rFont val="Times New Roman"/>
        <family val="1"/>
      </rPr>
      <t>”</t>
    </r>
    <r>
      <rPr>
        <sz val="17"/>
        <color indexed="8"/>
        <rFont val="方正仿宋_GBK"/>
        <family val="4"/>
      </rPr>
      <t>建设专项资金</t>
    </r>
    <r>
      <rPr>
        <sz val="17"/>
        <color indexed="8"/>
        <rFont val="Times New Roman"/>
        <family val="1"/>
      </rPr>
      <t>(</t>
    </r>
    <r>
      <rPr>
        <sz val="17"/>
        <color indexed="8"/>
        <rFont val="方正仿宋_GBK"/>
        <family val="4"/>
      </rPr>
      <t>江海区精准防疫能力提升项目建设经费</t>
    </r>
    <r>
      <rPr>
        <sz val="17"/>
        <color indexed="8"/>
        <rFont val="Times New Roman"/>
        <family val="1"/>
      </rPr>
      <t>)</t>
    </r>
  </si>
  <si>
    <r>
      <rPr>
        <sz val="17"/>
        <color indexed="8"/>
        <rFont val="方正仿宋_GBK"/>
        <family val="4"/>
      </rPr>
      <t>追加</t>
    </r>
    <r>
      <rPr>
        <sz val="17"/>
        <color indexed="8"/>
        <rFont val="Times New Roman"/>
        <family val="1"/>
      </rPr>
      <t>“</t>
    </r>
    <r>
      <rPr>
        <sz val="17"/>
        <color indexed="8"/>
        <rFont val="方正仿宋_GBK"/>
        <family val="4"/>
      </rPr>
      <t>数字政府</t>
    </r>
    <r>
      <rPr>
        <sz val="17"/>
        <color indexed="8"/>
        <rFont val="Times New Roman"/>
        <family val="1"/>
      </rPr>
      <t>”</t>
    </r>
    <r>
      <rPr>
        <sz val="17"/>
        <color indexed="8"/>
        <rFont val="方正仿宋_GBK"/>
        <family val="4"/>
      </rPr>
      <t>建设专项资金</t>
    </r>
  </si>
  <si>
    <r>
      <rPr>
        <sz val="17"/>
        <color indexed="8"/>
        <rFont val="方正仿宋_GBK"/>
        <family val="4"/>
      </rPr>
      <t>追加法援专项经费</t>
    </r>
  </si>
  <si>
    <r>
      <rPr>
        <sz val="17"/>
        <rFont val="方正仿宋_GBK"/>
        <family val="4"/>
      </rPr>
      <t>发改局</t>
    </r>
  </si>
  <si>
    <r>
      <rPr>
        <sz val="17"/>
        <color indexed="8"/>
        <rFont val="方正仿宋_GBK"/>
        <family val="4"/>
      </rPr>
      <t>追加应急物资储备专项资金</t>
    </r>
  </si>
  <si>
    <r>
      <t>0707</t>
    </r>
    <r>
      <rPr>
        <sz val="17"/>
        <color indexed="8"/>
        <rFont val="方正仿宋_GBK"/>
        <family val="4"/>
      </rPr>
      <t>新冠疫情处置工作经费</t>
    </r>
  </si>
  <si>
    <r>
      <rPr>
        <sz val="17"/>
        <rFont val="方正仿宋_GBK"/>
        <family val="4"/>
      </rPr>
      <t>金融办</t>
    </r>
  </si>
  <si>
    <r>
      <rPr>
        <sz val="17"/>
        <color indexed="8"/>
        <rFont val="方正仿宋_GBK"/>
        <family val="4"/>
      </rPr>
      <t>追加新春暖企惠企十条专项资金</t>
    </r>
  </si>
  <si>
    <r>
      <rPr>
        <sz val="17"/>
        <rFont val="方正仿宋_GBK"/>
        <family val="4"/>
      </rPr>
      <t>机关后勤服务中心</t>
    </r>
  </si>
  <si>
    <r>
      <rPr>
        <sz val="17"/>
        <color indexed="8"/>
        <rFont val="方正仿宋_GBK"/>
        <family val="4"/>
      </rPr>
      <t>增加核拨机关食堂运行经费</t>
    </r>
  </si>
  <si>
    <r>
      <rPr>
        <sz val="17"/>
        <color indexed="8"/>
        <rFont val="方正仿宋_GBK"/>
        <family val="4"/>
      </rPr>
      <t>追加</t>
    </r>
    <r>
      <rPr>
        <sz val="17"/>
        <color indexed="8"/>
        <rFont val="Times New Roman"/>
        <family val="1"/>
      </rPr>
      <t>2022</t>
    </r>
    <r>
      <rPr>
        <sz val="17"/>
        <color indexed="8"/>
        <rFont val="方正仿宋_GBK"/>
        <family val="4"/>
      </rPr>
      <t>年江门市批零住餐业新春暖企惠企政策区级配套资金</t>
    </r>
  </si>
  <si>
    <r>
      <rPr>
        <sz val="17"/>
        <color indexed="8"/>
        <rFont val="方正仿宋_GBK"/>
        <family val="4"/>
      </rPr>
      <t>追加江门高新港口岸联检单位（边检、海事）</t>
    </r>
    <r>
      <rPr>
        <sz val="17"/>
        <color indexed="8"/>
        <rFont val="Times New Roman"/>
        <family val="1"/>
      </rPr>
      <t>2022</t>
    </r>
    <r>
      <rPr>
        <sz val="17"/>
        <color indexed="8"/>
        <rFont val="方正仿宋_GBK"/>
        <family val="4"/>
      </rPr>
      <t>年综合保障经费</t>
    </r>
  </si>
  <si>
    <r>
      <t>2022</t>
    </r>
    <r>
      <rPr>
        <sz val="17"/>
        <color indexed="8"/>
        <rFont val="方正仿宋_GBK"/>
        <family val="4"/>
      </rPr>
      <t>年新春暖企制造业企业增产增收奖励项目资金</t>
    </r>
  </si>
  <si>
    <r>
      <t>2022</t>
    </r>
    <r>
      <rPr>
        <sz val="17"/>
        <color indexed="8"/>
        <rFont val="方正仿宋_GBK"/>
        <family val="4"/>
      </rPr>
      <t>年新春暖企普通工业用电补贴项目</t>
    </r>
  </si>
  <si>
    <r>
      <rPr>
        <b/>
        <sz val="17"/>
        <rFont val="方正仿宋_GBK"/>
        <family val="4"/>
      </rPr>
      <t>一般公共预算</t>
    </r>
    <r>
      <rPr>
        <b/>
        <sz val="17"/>
        <rFont val="Times New Roman"/>
        <family val="1"/>
      </rPr>
      <t xml:space="preserve"> </t>
    </r>
    <r>
      <rPr>
        <b/>
        <sz val="17"/>
        <rFont val="方正仿宋_GBK"/>
        <family val="4"/>
      </rPr>
      <t>合计</t>
    </r>
  </si>
  <si>
    <r>
      <rPr>
        <sz val="17"/>
        <rFont val="方正仿宋_GBK"/>
        <family val="4"/>
      </rPr>
      <t>礼乐街道</t>
    </r>
  </si>
  <si>
    <r>
      <rPr>
        <sz val="17"/>
        <color indexed="8"/>
        <rFont val="方正仿宋_GBK"/>
        <family val="4"/>
      </rPr>
      <t>街道公共基础设施建设补助资金</t>
    </r>
    <r>
      <rPr>
        <sz val="17"/>
        <color indexed="8"/>
        <rFont val="Times New Roman"/>
        <family val="1"/>
      </rPr>
      <t xml:space="preserve"> </t>
    </r>
  </si>
  <si>
    <r>
      <rPr>
        <sz val="17"/>
        <rFont val="方正仿宋_GBK"/>
        <family val="4"/>
      </rPr>
      <t>财政局</t>
    </r>
  </si>
  <si>
    <r>
      <rPr>
        <sz val="17"/>
        <color indexed="8"/>
        <rFont val="方正仿宋_GBK"/>
        <family val="4"/>
      </rPr>
      <t>新增专项债券应付利息</t>
    </r>
  </si>
  <si>
    <r>
      <rPr>
        <sz val="17"/>
        <color indexed="8"/>
        <rFont val="方正仿宋_GBK"/>
        <family val="4"/>
      </rPr>
      <t>华夏幸福承建的礼乐河东岸景观工程款</t>
    </r>
  </si>
  <si>
    <r>
      <rPr>
        <b/>
        <sz val="17"/>
        <rFont val="方正仿宋_GBK"/>
        <family val="4"/>
      </rPr>
      <t>政府性基金</t>
    </r>
    <r>
      <rPr>
        <b/>
        <sz val="17"/>
        <rFont val="Times New Roman"/>
        <family val="1"/>
      </rPr>
      <t xml:space="preserve"> </t>
    </r>
    <r>
      <rPr>
        <b/>
        <sz val="17"/>
        <rFont val="方正仿宋_GBK"/>
        <family val="4"/>
      </rPr>
      <t>合计</t>
    </r>
  </si>
  <si>
    <r>
      <t>附件</t>
    </r>
    <r>
      <rPr>
        <sz val="16"/>
        <rFont val="Times New Roman"/>
        <family val="1"/>
      </rPr>
      <t>5</t>
    </r>
  </si>
  <si>
    <r>
      <t>高新区（江海区）</t>
    </r>
    <r>
      <rPr>
        <sz val="20"/>
        <rFont val="Times New Roman"/>
        <family val="1"/>
      </rPr>
      <t>2022</t>
    </r>
    <r>
      <rPr>
        <sz val="20"/>
        <rFont val="方正小标宋_GBK"/>
        <family val="4"/>
      </rPr>
      <t>年动用预备费支出明细表</t>
    </r>
  </si>
  <si>
    <t>预算单位</t>
  </si>
  <si>
    <t>增支事项</t>
  </si>
  <si>
    <r>
      <t>金</t>
    </r>
    <r>
      <rPr>
        <sz val="12"/>
        <rFont val="方正黑体_GBK"/>
        <family val="4"/>
      </rPr>
      <t xml:space="preserve">    </t>
    </r>
    <r>
      <rPr>
        <sz val="12"/>
        <rFont val="方正黑体_GBK"/>
        <family val="4"/>
      </rPr>
      <t>额</t>
    </r>
  </si>
  <si>
    <r>
      <rPr>
        <sz val="14"/>
        <rFont val="方正仿宋_GBK"/>
        <family val="4"/>
      </rPr>
      <t>应急管理局</t>
    </r>
  </si>
  <si>
    <r>
      <rPr>
        <sz val="14"/>
        <color indexed="8"/>
        <rFont val="方正仿宋_GBK"/>
        <family val="4"/>
      </rPr>
      <t>防疫应急物资经费</t>
    </r>
  </si>
  <si>
    <r>
      <rPr>
        <sz val="14"/>
        <rFont val="方正仿宋_GBK"/>
        <family val="4"/>
      </rPr>
      <t>发改局</t>
    </r>
  </si>
  <si>
    <r>
      <rPr>
        <sz val="14"/>
        <color indexed="8"/>
        <rFont val="方正仿宋_GBK"/>
        <family val="4"/>
      </rPr>
      <t>追加公共卫生应急物资社会层面政府储备资金</t>
    </r>
  </si>
  <si>
    <r>
      <rPr>
        <sz val="14"/>
        <rFont val="方正仿宋_GBK"/>
        <family val="4"/>
      </rPr>
      <t>住建局</t>
    </r>
  </si>
  <si>
    <r>
      <rPr>
        <sz val="14"/>
        <color indexed="8"/>
        <rFont val="方正仿宋_GBK"/>
        <family val="4"/>
      </rPr>
      <t>追加</t>
    </r>
    <r>
      <rPr>
        <sz val="14"/>
        <color indexed="8"/>
        <rFont val="Times New Roman"/>
        <family val="1"/>
      </rPr>
      <t>2022</t>
    </r>
    <r>
      <rPr>
        <sz val="14"/>
        <color indexed="8"/>
        <rFont val="方正仿宋_GBK"/>
        <family val="4"/>
      </rPr>
      <t>年江海区交通线疫情防控专项经费</t>
    </r>
  </si>
  <si>
    <r>
      <rPr>
        <sz val="14"/>
        <rFont val="方正仿宋_GBK"/>
        <family val="4"/>
      </rPr>
      <t>农水局</t>
    </r>
  </si>
  <si>
    <r>
      <rPr>
        <sz val="14"/>
        <color indexed="8"/>
        <rFont val="方正仿宋_GBK"/>
        <family val="4"/>
      </rPr>
      <t>江新联围外海堤段（桩号</t>
    </r>
    <r>
      <rPr>
        <sz val="14"/>
        <color indexed="8"/>
        <rFont val="Times New Roman"/>
        <family val="1"/>
      </rPr>
      <t>29+810</t>
    </r>
    <r>
      <rPr>
        <sz val="14"/>
        <color indexed="8"/>
        <rFont val="方正仿宋_GBK"/>
        <family val="4"/>
      </rPr>
      <t>～</t>
    </r>
    <r>
      <rPr>
        <sz val="14"/>
        <color indexed="8"/>
        <rFont val="Times New Roman"/>
        <family val="1"/>
      </rPr>
      <t>33+976</t>
    </r>
    <r>
      <rPr>
        <sz val="14"/>
        <color indexed="8"/>
        <rFont val="方正仿宋_GBK"/>
        <family val="4"/>
      </rPr>
      <t>）应急抢险工程</t>
    </r>
  </si>
  <si>
    <r>
      <rPr>
        <sz val="14"/>
        <rFont val="方正仿宋_GBK"/>
        <family val="4"/>
      </rPr>
      <t>卫健局</t>
    </r>
  </si>
  <si>
    <r>
      <rPr>
        <sz val="14"/>
        <color indexed="8"/>
        <rFont val="方正仿宋_GBK"/>
        <family val="4"/>
      </rPr>
      <t>追加新冠疫情防控专项资金</t>
    </r>
  </si>
  <si>
    <r>
      <rPr>
        <b/>
        <sz val="16"/>
        <rFont val="方正仿宋_GBK"/>
        <family val="4"/>
      </rPr>
      <t>合计</t>
    </r>
  </si>
  <si>
    <r>
      <rPr>
        <sz val="16"/>
        <color indexed="8"/>
        <rFont val="方正黑体_GBK"/>
        <family val="4"/>
      </rPr>
      <t>附件</t>
    </r>
    <r>
      <rPr>
        <sz val="16"/>
        <color indexed="8"/>
        <rFont val="Times New Roman"/>
        <family val="1"/>
      </rPr>
      <t>6</t>
    </r>
  </si>
  <si>
    <r>
      <rPr>
        <sz val="20"/>
        <rFont val="方正小标宋_GBK"/>
        <family val="4"/>
      </rPr>
      <t>高新区（江海区）</t>
    </r>
    <r>
      <rPr>
        <sz val="20"/>
        <rFont val="Times New Roman"/>
        <family val="1"/>
      </rPr>
      <t>2022</t>
    </r>
    <r>
      <rPr>
        <sz val="20"/>
        <rFont val="方正小标宋_GBK"/>
        <family val="4"/>
      </rPr>
      <t>年清理存量资金和压减支出情况表</t>
    </r>
  </si>
  <si>
    <r>
      <rPr>
        <sz val="16"/>
        <color indexed="8"/>
        <rFont val="宋体"/>
        <family val="0"/>
      </rPr>
      <t>单位：万元</t>
    </r>
  </si>
  <si>
    <r>
      <rPr>
        <sz val="16"/>
        <color indexed="8"/>
        <rFont val="方正黑体_GBK"/>
        <family val="4"/>
      </rPr>
      <t>序号</t>
    </r>
  </si>
  <si>
    <r>
      <rPr>
        <sz val="16"/>
        <color indexed="8"/>
        <rFont val="方正黑体_GBK"/>
        <family val="4"/>
      </rPr>
      <t>统筹资金原则</t>
    </r>
  </si>
  <si>
    <r>
      <rPr>
        <sz val="16"/>
        <color indexed="8"/>
        <rFont val="方正黑体_GBK"/>
        <family val="4"/>
      </rPr>
      <t>资金性质</t>
    </r>
  </si>
  <si>
    <r>
      <rPr>
        <sz val="16"/>
        <color indexed="8"/>
        <rFont val="方正黑体_GBK"/>
        <family val="4"/>
      </rPr>
      <t>压减数</t>
    </r>
  </si>
  <si>
    <r>
      <rPr>
        <sz val="16"/>
        <color indexed="8"/>
        <rFont val="方正仿宋_GBK"/>
        <family val="4"/>
      </rPr>
      <t>清理收回区直各预算单位及学校实有资金账户存量资金</t>
    </r>
  </si>
  <si>
    <r>
      <rPr>
        <sz val="18"/>
        <color indexed="8"/>
        <rFont val="方正仿宋_GBK"/>
        <family val="4"/>
      </rPr>
      <t>一般公共预算</t>
    </r>
  </si>
  <si>
    <r>
      <rPr>
        <sz val="16"/>
        <color indexed="8"/>
        <rFont val="方正仿宋_GBK"/>
        <family val="4"/>
      </rPr>
      <t>压减</t>
    </r>
    <r>
      <rPr>
        <sz val="16"/>
        <color indexed="8"/>
        <rFont val="Times New Roman"/>
        <family val="1"/>
      </rPr>
      <t>“</t>
    </r>
    <r>
      <rPr>
        <sz val="16"/>
        <color indexed="8"/>
        <rFont val="方正仿宋_GBK"/>
        <family val="4"/>
      </rPr>
      <t>三公经费</t>
    </r>
    <r>
      <rPr>
        <sz val="16"/>
        <color indexed="8"/>
        <rFont val="Times New Roman"/>
        <family val="1"/>
      </rPr>
      <t>”</t>
    </r>
    <r>
      <rPr>
        <sz val="16"/>
        <color indexed="8"/>
        <rFont val="方正仿宋_GBK"/>
        <family val="4"/>
      </rPr>
      <t>不低于</t>
    </r>
    <r>
      <rPr>
        <sz val="16"/>
        <color indexed="8"/>
        <rFont val="Times New Roman"/>
        <family val="1"/>
      </rPr>
      <t>30%</t>
    </r>
    <r>
      <rPr>
        <sz val="16"/>
        <color indexed="8"/>
        <rFont val="方正仿宋_GBK"/>
        <family val="4"/>
      </rPr>
      <t>压减，会议费、培训费、差旅费不低于</t>
    </r>
    <r>
      <rPr>
        <sz val="16"/>
        <color indexed="8"/>
        <rFont val="Times New Roman"/>
        <family val="1"/>
      </rPr>
      <t>20%</t>
    </r>
  </si>
  <si>
    <r>
      <rPr>
        <sz val="16"/>
        <color indexed="8"/>
        <rFont val="方正仿宋_GBK"/>
        <family val="4"/>
      </rPr>
      <t>压减其他运转类项目</t>
    </r>
    <r>
      <rPr>
        <sz val="16"/>
        <color indexed="8"/>
        <rFont val="Times New Roman"/>
        <family val="1"/>
      </rPr>
      <t>20%</t>
    </r>
    <r>
      <rPr>
        <sz val="16"/>
        <color indexed="8"/>
        <rFont val="方正仿宋_GBK"/>
        <family val="4"/>
      </rPr>
      <t>（其中人员类和</t>
    </r>
    <r>
      <rPr>
        <sz val="16"/>
        <color indexed="8"/>
        <rFont val="Times New Roman"/>
        <family val="1"/>
      </rPr>
      <t>“</t>
    </r>
    <r>
      <rPr>
        <sz val="16"/>
        <color indexed="8"/>
        <rFont val="方正仿宋_GBK"/>
        <family val="4"/>
      </rPr>
      <t>三保</t>
    </r>
    <r>
      <rPr>
        <sz val="16"/>
        <color indexed="8"/>
        <rFont val="Times New Roman"/>
        <family val="1"/>
      </rPr>
      <t>”</t>
    </r>
    <r>
      <rPr>
        <sz val="16"/>
        <color indexed="8"/>
        <rFont val="方正仿宋_GBK"/>
        <family val="4"/>
      </rPr>
      <t>类支出可暂不压减，但需保持其他运转类项目压减总数不低于</t>
    </r>
    <r>
      <rPr>
        <sz val="16"/>
        <color indexed="8"/>
        <rFont val="Times New Roman"/>
        <family val="1"/>
      </rPr>
      <t>20%</t>
    </r>
    <r>
      <rPr>
        <sz val="16"/>
        <color indexed="8"/>
        <rFont val="方正仿宋_GBK"/>
        <family val="4"/>
      </rPr>
      <t>）</t>
    </r>
  </si>
  <si>
    <r>
      <rPr>
        <sz val="16"/>
        <color indexed="8"/>
        <rFont val="方正仿宋_GBK"/>
        <family val="4"/>
      </rPr>
      <t>压减机关和行政事业单位办公场所建设、大型修缮、信息化项目，已完成、暂缓或取消实施的投资项目经费</t>
    </r>
  </si>
  <si>
    <r>
      <rPr>
        <sz val="16"/>
        <color indexed="8"/>
        <rFont val="方正仿宋_GBK"/>
        <family val="4"/>
      </rPr>
      <t>预计</t>
    </r>
    <r>
      <rPr>
        <sz val="16"/>
        <color indexed="8"/>
        <rFont val="Times New Roman"/>
        <family val="1"/>
      </rPr>
      <t>2022</t>
    </r>
    <r>
      <rPr>
        <sz val="16"/>
        <color indexed="8"/>
        <rFont val="方正仿宋_GBK"/>
        <family val="4"/>
      </rPr>
      <t>年底结余指标金额</t>
    </r>
  </si>
  <si>
    <r>
      <rPr>
        <sz val="16"/>
        <color indexed="8"/>
        <rFont val="方正仿宋_GBK"/>
        <family val="4"/>
      </rPr>
      <t>合计</t>
    </r>
  </si>
  <si>
    <t>附件7</t>
  </si>
  <si>
    <t>高新区（江海区）2022年第三批次及调整批次新增专项债券项目资金分配表</t>
  </si>
  <si>
    <t>序号</t>
  </si>
  <si>
    <t>项目名称</t>
  </si>
  <si>
    <t>本次分配</t>
  </si>
  <si>
    <t>本次分配金额合计</t>
  </si>
  <si>
    <t>第三批次分配金额</t>
  </si>
  <si>
    <t>调整批次分配金额</t>
  </si>
  <si>
    <t>合计</t>
  </si>
  <si>
    <t>江门国家高新区智慧产业园区配套设施建设项目</t>
  </si>
  <si>
    <t>江门国家高新区应急产业园区配套设施建设项目</t>
  </si>
  <si>
    <t>江门市江海区老旧小区改造建设项目</t>
  </si>
  <si>
    <t>附件8</t>
  </si>
  <si>
    <t>专项债券整改资金分配表</t>
  </si>
  <si>
    <t>单位：元</t>
  </si>
  <si>
    <t>分配金额</t>
  </si>
  <si>
    <r>
      <rPr>
        <sz val="16"/>
        <color indexed="8"/>
        <rFont val="方正仿宋_GBK"/>
        <family val="4"/>
      </rPr>
      <t>连海路</t>
    </r>
    <r>
      <rPr>
        <sz val="16"/>
        <color indexed="8"/>
        <rFont val="Times New Roman"/>
        <family val="1"/>
      </rPr>
      <t>(</t>
    </r>
    <r>
      <rPr>
        <sz val="16"/>
        <color indexed="8"/>
        <rFont val="方正仿宋_GBK"/>
        <family val="4"/>
      </rPr>
      <t>新港路</t>
    </r>
    <r>
      <rPr>
        <sz val="16"/>
        <color indexed="8"/>
        <rFont val="Times New Roman"/>
        <family val="1"/>
      </rPr>
      <t>-</t>
    </r>
    <r>
      <rPr>
        <sz val="16"/>
        <color indexed="8"/>
        <rFont val="方正仿宋_GBK"/>
        <family val="4"/>
      </rPr>
      <t>金瓯路）改扩建工程</t>
    </r>
  </si>
  <si>
    <r>
      <rPr>
        <sz val="16"/>
        <color indexed="8"/>
        <rFont val="方正仿宋_GBK"/>
        <family val="4"/>
      </rPr>
      <t>南山路（五邑路</t>
    </r>
    <r>
      <rPr>
        <sz val="16"/>
        <color indexed="8"/>
        <rFont val="Times New Roman"/>
        <family val="1"/>
      </rPr>
      <t>-</t>
    </r>
    <r>
      <rPr>
        <sz val="16"/>
        <color indexed="8"/>
        <rFont val="方正仿宋_GBK"/>
        <family val="4"/>
      </rPr>
      <t>金瓯路）改扩建工程</t>
    </r>
  </si>
  <si>
    <r>
      <rPr>
        <sz val="16"/>
        <color indexed="8"/>
        <rFont val="方正仿宋_GBK"/>
        <family val="4"/>
      </rPr>
      <t>沿江路（江门大桥</t>
    </r>
    <r>
      <rPr>
        <sz val="16"/>
        <color indexed="8"/>
        <rFont val="Times New Roman"/>
        <family val="1"/>
      </rPr>
      <t>-</t>
    </r>
    <r>
      <rPr>
        <sz val="16"/>
        <color indexed="8"/>
        <rFont val="方正仿宋_GBK"/>
        <family val="4"/>
      </rPr>
      <t>北街大桥）新建工程</t>
    </r>
  </si>
  <si>
    <r>
      <rPr>
        <sz val="16"/>
        <color indexed="8"/>
        <rFont val="方正仿宋_GBK"/>
        <family val="4"/>
      </rPr>
      <t>金星路</t>
    </r>
    <r>
      <rPr>
        <sz val="16"/>
        <color indexed="8"/>
        <rFont val="Times New Roman"/>
        <family val="1"/>
      </rPr>
      <t>(</t>
    </r>
    <r>
      <rPr>
        <sz val="16"/>
        <color indexed="8"/>
        <rFont val="方正仿宋_GBK"/>
        <family val="4"/>
      </rPr>
      <t>金瓯路</t>
    </r>
    <r>
      <rPr>
        <sz val="16"/>
        <color indexed="8"/>
        <rFont val="Times New Roman"/>
        <family val="1"/>
      </rPr>
      <t>-</t>
    </r>
    <r>
      <rPr>
        <sz val="16"/>
        <color indexed="8"/>
        <rFont val="方正仿宋_GBK"/>
        <family val="4"/>
      </rPr>
      <t>清澜路）扩建工程</t>
    </r>
  </si>
  <si>
    <r>
      <rPr>
        <sz val="16"/>
        <color indexed="8"/>
        <rFont val="方正仿宋_GBK"/>
        <family val="4"/>
      </rPr>
      <t>江门船厂至纸厂段</t>
    </r>
    <r>
      <rPr>
        <sz val="16"/>
        <color indexed="8"/>
        <rFont val="Times New Roman"/>
        <family val="1"/>
      </rPr>
      <t>“</t>
    </r>
    <r>
      <rPr>
        <sz val="16"/>
        <color indexed="8"/>
        <rFont val="方正仿宋_GBK"/>
        <family val="4"/>
      </rPr>
      <t>三道贯通</t>
    </r>
    <r>
      <rPr>
        <sz val="16"/>
        <color indexed="8"/>
        <rFont val="Times New Roman"/>
        <family val="1"/>
      </rPr>
      <t>”</t>
    </r>
    <r>
      <rPr>
        <sz val="16"/>
        <color indexed="8"/>
        <rFont val="方正仿宋_GBK"/>
        <family val="4"/>
      </rPr>
      <t>工程</t>
    </r>
  </si>
  <si>
    <r>
      <rPr>
        <sz val="16"/>
        <color indexed="8"/>
        <rFont val="方正仿宋_GBK"/>
        <family val="4"/>
      </rPr>
      <t>金瓯路西延线</t>
    </r>
  </si>
  <si>
    <r>
      <rPr>
        <sz val="16"/>
        <color indexed="8"/>
        <rFont val="方正仿宋_GBK"/>
        <family val="4"/>
      </rPr>
      <t>南山路（新港路</t>
    </r>
    <r>
      <rPr>
        <sz val="16"/>
        <color indexed="8"/>
        <rFont val="Times New Roman"/>
        <family val="1"/>
      </rPr>
      <t>-</t>
    </r>
    <r>
      <rPr>
        <sz val="16"/>
        <color indexed="8"/>
        <rFont val="方正仿宋_GBK"/>
        <family val="4"/>
      </rPr>
      <t>一行路）项目</t>
    </r>
  </si>
  <si>
    <r>
      <rPr>
        <sz val="16"/>
        <color indexed="8"/>
        <rFont val="方正仿宋_GBK"/>
        <family val="4"/>
      </rPr>
      <t>合</t>
    </r>
    <r>
      <rPr>
        <sz val="16"/>
        <color indexed="8"/>
        <rFont val="Times New Roman"/>
        <family val="1"/>
      </rPr>
      <t xml:space="preserve">      </t>
    </r>
    <r>
      <rPr>
        <sz val="16"/>
        <color indexed="8"/>
        <rFont val="方正仿宋_GBK"/>
        <family val="4"/>
      </rPr>
      <t>计</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</si>
</sst>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_ * #,##0_ ;_ * \-#,##0_ ;_ * &quot;-&quot;??_ ;_ @_ "/>
  </numFmts>
  <fonts count="101">
    <font>
      <sz val="10"/>
      <name val="宋体"/>
      <family val="0"/>
    </font>
    <font>
      <sz val="11"/>
      <name val="宋体"/>
      <family val="0"/>
    </font>
    <font>
      <sz val="10"/>
      <name val="Times New Roman"/>
      <family val="1"/>
    </font>
    <font>
      <sz val="16"/>
      <name val="方正黑体_GBK"/>
      <family val="4"/>
    </font>
    <font>
      <sz val="20"/>
      <color indexed="8"/>
      <name val="方正小标宋_GBK"/>
      <family val="4"/>
    </font>
    <font>
      <sz val="16"/>
      <name val="方正楷体_GBK"/>
      <family val="4"/>
    </font>
    <font>
      <sz val="16"/>
      <color indexed="8"/>
      <name val="方正黑体_GBK"/>
      <family val="4"/>
    </font>
    <font>
      <sz val="16"/>
      <color indexed="8"/>
      <name val="Times New Roman"/>
      <family val="1"/>
    </font>
    <font>
      <sz val="11"/>
      <color indexed="8"/>
      <name val="宋体"/>
      <family val="0"/>
    </font>
    <font>
      <sz val="14"/>
      <color indexed="8"/>
      <name val="宋体"/>
      <family val="0"/>
    </font>
    <font>
      <b/>
      <sz val="26"/>
      <color indexed="8"/>
      <name val="黑体"/>
      <family val="0"/>
    </font>
    <font>
      <sz val="14"/>
      <color indexed="8"/>
      <name val="黑体"/>
      <family val="0"/>
    </font>
    <font>
      <sz val="16"/>
      <color indexed="8"/>
      <name val="黑体"/>
      <family val="0"/>
    </font>
    <font>
      <sz val="16"/>
      <color indexed="8"/>
      <name val="宋体"/>
      <family val="0"/>
    </font>
    <font>
      <b/>
      <sz val="16"/>
      <color indexed="8"/>
      <name val="宋体"/>
      <family val="0"/>
    </font>
    <font>
      <b/>
      <sz val="14"/>
      <color indexed="8"/>
      <name val="宋体"/>
      <family val="0"/>
    </font>
    <font>
      <b/>
      <sz val="18"/>
      <color indexed="8"/>
      <name val="宋体"/>
      <family val="0"/>
    </font>
    <font>
      <b/>
      <sz val="18"/>
      <name val="宋体"/>
      <family val="0"/>
    </font>
    <font>
      <sz val="11"/>
      <color indexed="8"/>
      <name val="方正黑体_GBK"/>
      <family val="4"/>
    </font>
    <font>
      <sz val="18"/>
      <color indexed="8"/>
      <name val="Times New Roman"/>
      <family val="1"/>
    </font>
    <font>
      <sz val="11"/>
      <color indexed="8"/>
      <name val="Times New Roman"/>
      <family val="1"/>
    </font>
    <font>
      <sz val="20"/>
      <name val="Times New Roman"/>
      <family val="1"/>
    </font>
    <font>
      <b/>
      <sz val="16"/>
      <color indexed="8"/>
      <name val="Times New Roman"/>
      <family val="1"/>
    </font>
    <font>
      <sz val="10"/>
      <name val="方正黑体_GBK"/>
      <family val="4"/>
    </font>
    <font>
      <sz val="12"/>
      <name val="Times New Roman"/>
      <family val="1"/>
    </font>
    <font>
      <sz val="16"/>
      <name val="黑体"/>
      <family val="0"/>
    </font>
    <font>
      <sz val="20"/>
      <name val="方正小标宋_GBK"/>
      <family val="4"/>
    </font>
    <font>
      <sz val="12"/>
      <name val="方正黑体_GBK"/>
      <family val="4"/>
    </font>
    <font>
      <sz val="14"/>
      <name val="Times New Roman"/>
      <family val="1"/>
    </font>
    <font>
      <sz val="14"/>
      <color indexed="8"/>
      <name val="Times New Roman"/>
      <family val="1"/>
    </font>
    <font>
      <sz val="16"/>
      <name val="Times New Roman"/>
      <family val="1"/>
    </font>
    <font>
      <b/>
      <sz val="16"/>
      <name val="Times New Roman"/>
      <family val="1"/>
    </font>
    <font>
      <sz val="10"/>
      <name val="方正仿宋_GBK"/>
      <family val="4"/>
    </font>
    <font>
      <sz val="17"/>
      <name val="Times New Roman"/>
      <family val="1"/>
    </font>
    <font>
      <sz val="17"/>
      <color indexed="8"/>
      <name val="Times New Roman"/>
      <family val="1"/>
    </font>
    <font>
      <b/>
      <sz val="17"/>
      <name val="Times New Roman"/>
      <family val="1"/>
    </font>
    <font>
      <b/>
      <sz val="13"/>
      <name val="方正仿宋_GBK"/>
      <family val="4"/>
    </font>
    <font>
      <b/>
      <sz val="13"/>
      <name val="Times New Roman"/>
      <family val="1"/>
    </font>
    <font>
      <b/>
      <sz val="12"/>
      <name val="Times New Roman"/>
      <family val="1"/>
    </font>
    <font>
      <sz val="13"/>
      <name val="Times New Roman"/>
      <family val="1"/>
    </font>
    <font>
      <sz val="13"/>
      <name val="黑体"/>
      <family val="0"/>
    </font>
    <font>
      <sz val="13"/>
      <name val="方正仿宋_GBK"/>
      <family val="4"/>
    </font>
    <font>
      <b/>
      <sz val="13"/>
      <name val="黑体"/>
      <family val="0"/>
    </font>
    <font>
      <sz val="12"/>
      <name val="宋体"/>
      <family val="0"/>
    </font>
    <font>
      <sz val="12"/>
      <name val="方正楷体_GBK"/>
      <family val="4"/>
    </font>
    <font>
      <sz val="15"/>
      <name val="Times New Roman"/>
      <family val="1"/>
    </font>
    <font>
      <sz val="14"/>
      <name val="方正黑体_GBK"/>
      <family val="4"/>
    </font>
    <font>
      <sz val="11"/>
      <color indexed="62"/>
      <name val="宋体"/>
      <family val="0"/>
    </font>
    <font>
      <b/>
      <sz val="11"/>
      <color indexed="5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51"/>
      <name val="宋体"/>
      <family val="0"/>
    </font>
    <font>
      <b/>
      <sz val="15"/>
      <color indexed="55"/>
      <name val="宋体"/>
      <family val="0"/>
    </font>
    <font>
      <b/>
      <sz val="13"/>
      <color indexed="55"/>
      <name val="宋体"/>
      <family val="0"/>
    </font>
    <font>
      <b/>
      <sz val="11"/>
      <color indexed="55"/>
      <name val="宋体"/>
      <family val="0"/>
    </font>
    <font>
      <b/>
      <sz val="18"/>
      <color indexed="55"/>
      <name val="宋体"/>
      <family val="0"/>
    </font>
    <font>
      <sz val="11"/>
      <color indexed="20"/>
      <name val="宋体"/>
      <family val="0"/>
    </font>
    <font>
      <sz val="12"/>
      <color indexed="8"/>
      <name val="宋体"/>
      <family val="0"/>
    </font>
    <font>
      <sz val="11"/>
      <color indexed="55"/>
      <name val="宋体"/>
      <family val="0"/>
    </font>
    <font>
      <sz val="16"/>
      <color indexed="8"/>
      <name val="方正仿宋_GBK"/>
      <family val="4"/>
    </font>
    <font>
      <sz val="18"/>
      <color indexed="8"/>
      <name val="方正仿宋_GBK"/>
      <family val="4"/>
    </font>
    <font>
      <sz val="14"/>
      <name val="方正仿宋_GBK"/>
      <family val="4"/>
    </font>
    <font>
      <sz val="14"/>
      <color indexed="8"/>
      <name val="方正仿宋_GBK"/>
      <family val="4"/>
    </font>
    <font>
      <b/>
      <sz val="16"/>
      <name val="方正仿宋_GBK"/>
      <family val="4"/>
    </font>
    <font>
      <sz val="16"/>
      <name val="方正小标宋_GBK"/>
      <family val="4"/>
    </font>
    <font>
      <sz val="17"/>
      <name val="方正仿宋_GBK"/>
      <family val="4"/>
    </font>
    <font>
      <sz val="17"/>
      <color indexed="8"/>
      <name val="方正仿宋_GBK"/>
      <family val="4"/>
    </font>
    <font>
      <b/>
      <sz val="17"/>
      <name val="方正仿宋_GBK"/>
      <family val="4"/>
    </font>
    <font>
      <sz val="12"/>
      <name val="黑体"/>
      <family val="0"/>
    </font>
    <font>
      <sz val="11"/>
      <color theme="1"/>
      <name val="Calibri"/>
      <family val="0"/>
    </font>
    <font>
      <sz val="11"/>
      <color theme="0"/>
      <name val="Calibri"/>
      <family val="0"/>
    </font>
    <font>
      <sz val="12"/>
      <color rgb="FF000000"/>
      <name val="宋体"/>
      <family val="0"/>
    </font>
    <font>
      <sz val="20"/>
      <color theme="1"/>
      <name val="方正小标宋_GBK"/>
      <family val="4"/>
    </font>
    <font>
      <sz val="16"/>
      <color theme="1"/>
      <name val="方正黑体_GBK"/>
      <family val="4"/>
    </font>
    <font>
      <sz val="16"/>
      <color theme="1"/>
      <name val="Times New Roman"/>
      <family val="1"/>
    </font>
    <font>
      <sz val="14"/>
      <color theme="1"/>
      <name val="Calibri"/>
      <family val="0"/>
    </font>
    <font>
      <sz val="16"/>
      <color rgb="FF000000"/>
      <name val="方正黑体_GBK"/>
      <family val="4"/>
    </font>
    <font>
      <b/>
      <sz val="26"/>
      <color rgb="FF000000"/>
      <name val="黑体"/>
      <family val="0"/>
    </font>
    <font>
      <sz val="14"/>
      <color rgb="FF000000"/>
      <name val="黑体"/>
      <family val="0"/>
    </font>
    <font>
      <sz val="16"/>
      <color rgb="FF000000"/>
      <name val="黑体"/>
      <family val="0"/>
    </font>
    <font>
      <sz val="16"/>
      <color theme="1"/>
      <name val="Calibri"/>
      <family val="0"/>
    </font>
    <font>
      <b/>
      <sz val="16"/>
      <color rgb="FF000000"/>
      <name val="宋体"/>
      <family val="0"/>
    </font>
    <font>
      <b/>
      <sz val="16"/>
      <color theme="1"/>
      <name val="Calibri"/>
      <family val="0"/>
    </font>
    <font>
      <b/>
      <sz val="14"/>
      <color rgb="FF000000"/>
      <name val="宋体"/>
      <family val="0"/>
    </font>
    <font>
      <b/>
      <sz val="18"/>
      <color rgb="FF000000"/>
      <name val="宋体"/>
      <family val="0"/>
    </font>
    <font>
      <b/>
      <sz val="18"/>
      <name val="Calibri"/>
      <family val="0"/>
    </font>
    <font>
      <sz val="16"/>
      <color rgb="FF000000"/>
      <name val="Times New Roman"/>
      <family val="1"/>
    </font>
    <font>
      <sz val="17"/>
      <color rgb="FF000000"/>
      <name val="Times New Roman"/>
      <family val="1"/>
    </font>
  </fonts>
  <fills count="48">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9"/>
        <bgColor indexed="64"/>
      </patternFill>
    </fill>
    <fill>
      <patternFill patternType="solid">
        <fgColor indexed="29"/>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5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11"/>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style="double">
        <color indexed="9"/>
      </left>
      <right style="double">
        <color indexed="9"/>
      </right>
      <top style="double">
        <color indexed="9"/>
      </top>
      <bottom style="double">
        <color indexed="9"/>
      </bottom>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0" fontId="8" fillId="2" borderId="0">
      <alignment/>
      <protection/>
    </xf>
    <xf numFmtId="0" fontId="82" fillId="3" borderId="0" applyNumberFormat="0" applyBorder="0" applyAlignment="0" applyProtection="0"/>
    <xf numFmtId="0" fontId="47" fillId="4" borderId="1">
      <alignment/>
      <protection/>
    </xf>
    <xf numFmtId="44" fontId="0" fillId="0" borderId="0">
      <alignment/>
      <protection/>
    </xf>
    <xf numFmtId="41" fontId="0" fillId="0" borderId="0">
      <alignment/>
      <protection/>
    </xf>
    <xf numFmtId="0" fontId="82" fillId="5" borderId="0" applyNumberFormat="0" applyBorder="0" applyAlignment="0" applyProtection="0"/>
    <xf numFmtId="0" fontId="48" fillId="6" borderId="1">
      <alignment/>
      <protection/>
    </xf>
    <xf numFmtId="0" fontId="49" fillId="7" borderId="0">
      <alignment/>
      <protection/>
    </xf>
    <xf numFmtId="43" fontId="0" fillId="0" borderId="0">
      <alignment/>
      <protection/>
    </xf>
    <xf numFmtId="0" fontId="83" fillId="8" borderId="0" applyNumberFormat="0" applyBorder="0" applyAlignment="0" applyProtection="0"/>
    <xf numFmtId="0" fontId="51" fillId="0" borderId="0">
      <alignment/>
      <protection/>
    </xf>
    <xf numFmtId="9" fontId="0" fillId="0" borderId="0">
      <alignment/>
      <protection/>
    </xf>
    <xf numFmtId="0" fontId="52" fillId="0" borderId="0">
      <alignment/>
      <protection/>
    </xf>
    <xf numFmtId="0" fontId="0" fillId="9" borderId="2">
      <alignment/>
      <protection/>
    </xf>
    <xf numFmtId="0" fontId="83" fillId="10" borderId="0" applyNumberFormat="0" applyBorder="0" applyAlignment="0" applyProtection="0"/>
    <xf numFmtId="0" fontId="53" fillId="0" borderId="0">
      <alignment/>
      <protection/>
    </xf>
    <xf numFmtId="0" fontId="54" fillId="0" borderId="0">
      <alignment/>
      <protection/>
    </xf>
    <xf numFmtId="0" fontId="55" fillId="0" borderId="0">
      <alignment/>
      <protection/>
    </xf>
    <xf numFmtId="0" fontId="56" fillId="0" borderId="0">
      <alignment/>
      <protection/>
    </xf>
    <xf numFmtId="0" fontId="57" fillId="0" borderId="3">
      <alignment/>
      <protection/>
    </xf>
    <xf numFmtId="0" fontId="58" fillId="0" borderId="3">
      <alignment/>
      <protection/>
    </xf>
    <xf numFmtId="0" fontId="53" fillId="0" borderId="4">
      <alignment/>
      <protection/>
    </xf>
    <xf numFmtId="9" fontId="0" fillId="0" borderId="0">
      <alignment/>
      <protection/>
    </xf>
    <xf numFmtId="0" fontId="83" fillId="11" borderId="0" applyNumberFormat="0" applyBorder="0" applyAlignment="0" applyProtection="0"/>
    <xf numFmtId="0" fontId="83" fillId="12" borderId="0" applyNumberFormat="0" applyBorder="0" applyAlignment="0" applyProtection="0"/>
    <xf numFmtId="0" fontId="59" fillId="6" borderId="5">
      <alignment/>
      <protection/>
    </xf>
    <xf numFmtId="0" fontId="48" fillId="6" borderId="1">
      <alignment/>
      <protection/>
    </xf>
    <xf numFmtId="0" fontId="60" fillId="13" borderId="6">
      <alignment/>
      <protection/>
    </xf>
    <xf numFmtId="0" fontId="8" fillId="14" borderId="0">
      <alignment/>
      <protection/>
    </xf>
    <xf numFmtId="0" fontId="82" fillId="15" borderId="0" applyNumberFormat="0" applyBorder="0" applyAlignment="0" applyProtection="0"/>
    <xf numFmtId="0" fontId="83" fillId="16" borderId="0" applyNumberFormat="0" applyBorder="0" applyAlignment="0" applyProtection="0"/>
    <xf numFmtId="0" fontId="61" fillId="0" borderId="7">
      <alignment/>
      <protection/>
    </xf>
    <xf numFmtId="0" fontId="8" fillId="14" borderId="0">
      <alignment/>
      <protection/>
    </xf>
    <xf numFmtId="0" fontId="62" fillId="0" borderId="8">
      <alignment/>
      <protection/>
    </xf>
    <xf numFmtId="0" fontId="63" fillId="17" borderId="0">
      <alignment/>
      <protection/>
    </xf>
    <xf numFmtId="0" fontId="8" fillId="7" borderId="0">
      <alignment/>
      <protection/>
    </xf>
    <xf numFmtId="0" fontId="49" fillId="18" borderId="0">
      <alignment/>
      <protection/>
    </xf>
    <xf numFmtId="0" fontId="8" fillId="19" borderId="0">
      <alignment/>
      <protection/>
    </xf>
    <xf numFmtId="0" fontId="82" fillId="20" borderId="0" applyNumberFormat="0" applyBorder="0" applyAlignment="0" applyProtection="0"/>
    <xf numFmtId="0" fontId="83" fillId="21" borderId="0" applyNumberFormat="0" applyBorder="0" applyAlignment="0" applyProtection="0"/>
    <xf numFmtId="0" fontId="8" fillId="19" borderId="0">
      <alignment/>
      <protection/>
    </xf>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60" fillId="6" borderId="9">
      <alignment/>
      <protection/>
    </xf>
    <xf numFmtId="0" fontId="82"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3" fillId="30" borderId="0" applyNumberFormat="0" applyBorder="0" applyAlignment="0" applyProtection="0"/>
    <xf numFmtId="0" fontId="82"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2" fillId="34" borderId="0" applyNumberFormat="0" applyBorder="0" applyAlignment="0" applyProtection="0"/>
    <xf numFmtId="0" fontId="64" fillId="18" borderId="0">
      <alignment/>
      <protection/>
    </xf>
    <xf numFmtId="0" fontId="8" fillId="4" borderId="0">
      <alignment/>
      <protection/>
    </xf>
    <xf numFmtId="0" fontId="83" fillId="35" borderId="0" applyNumberFormat="0" applyBorder="0" applyAlignment="0" applyProtection="0"/>
    <xf numFmtId="0" fontId="8" fillId="36" borderId="0">
      <alignment/>
      <protection/>
    </xf>
    <xf numFmtId="0" fontId="8" fillId="17" borderId="0">
      <alignment/>
      <protection/>
    </xf>
    <xf numFmtId="0" fontId="8" fillId="37" borderId="0">
      <alignment/>
      <protection/>
    </xf>
    <xf numFmtId="0" fontId="8" fillId="38" borderId="0">
      <alignment/>
      <protection/>
    </xf>
    <xf numFmtId="0" fontId="8" fillId="4" borderId="0">
      <alignment/>
      <protection/>
    </xf>
    <xf numFmtId="0" fontId="8" fillId="39" borderId="0">
      <alignment/>
      <protection/>
    </xf>
    <xf numFmtId="0" fontId="50" fillId="40" borderId="0">
      <alignment/>
      <protection/>
    </xf>
    <xf numFmtId="0" fontId="50" fillId="7" borderId="0">
      <alignment/>
      <protection/>
    </xf>
    <xf numFmtId="0" fontId="50" fillId="39" borderId="0">
      <alignment/>
      <protection/>
    </xf>
    <xf numFmtId="0" fontId="50" fillId="41" borderId="0">
      <alignment/>
      <protection/>
    </xf>
    <xf numFmtId="0" fontId="50" fillId="40" borderId="0">
      <alignment/>
      <protection/>
    </xf>
    <xf numFmtId="0" fontId="50" fillId="42" borderId="0">
      <alignment/>
      <protection/>
    </xf>
    <xf numFmtId="0" fontId="65" fillId="0" borderId="10">
      <alignment/>
      <protection/>
    </xf>
    <xf numFmtId="0" fontId="66" fillId="0" borderId="11">
      <alignment/>
      <protection/>
    </xf>
    <xf numFmtId="0" fontId="67" fillId="0" borderId="3">
      <alignment/>
      <protection/>
    </xf>
    <xf numFmtId="0" fontId="67" fillId="0" borderId="0">
      <alignment/>
      <protection/>
    </xf>
    <xf numFmtId="43" fontId="0" fillId="0" borderId="0">
      <alignment/>
      <protection/>
    </xf>
    <xf numFmtId="0" fontId="68" fillId="0" borderId="0">
      <alignment/>
      <protection/>
    </xf>
    <xf numFmtId="0" fontId="69" fillId="36" borderId="0">
      <alignment/>
      <protection/>
    </xf>
    <xf numFmtId="0" fontId="43" fillId="0" borderId="0">
      <alignment/>
      <protection/>
    </xf>
    <xf numFmtId="0" fontId="43" fillId="0" borderId="0">
      <alignment/>
      <protection/>
    </xf>
    <xf numFmtId="0" fontId="0" fillId="0" borderId="0">
      <alignment/>
      <protection/>
    </xf>
    <xf numFmtId="0" fontId="84" fillId="0" borderId="0">
      <alignment vertical="top"/>
      <protection/>
    </xf>
    <xf numFmtId="0" fontId="63" fillId="17" borderId="0">
      <alignment/>
      <protection/>
    </xf>
    <xf numFmtId="0" fontId="62" fillId="0" borderId="8">
      <alignment/>
      <protection/>
    </xf>
    <xf numFmtId="0" fontId="60" fillId="13" borderId="12">
      <alignment/>
      <protection/>
    </xf>
    <xf numFmtId="0" fontId="56" fillId="0" borderId="0">
      <alignment/>
      <protection/>
    </xf>
    <xf numFmtId="0" fontId="54" fillId="0" borderId="0">
      <alignment/>
      <protection/>
    </xf>
    <xf numFmtId="0" fontId="61" fillId="0" borderId="7">
      <alignment/>
      <protection/>
    </xf>
    <xf numFmtId="43" fontId="0" fillId="0" borderId="0">
      <alignment/>
      <protection/>
    </xf>
    <xf numFmtId="43" fontId="0" fillId="0" borderId="0">
      <alignment/>
      <protection/>
    </xf>
    <xf numFmtId="0" fontId="50" fillId="40" borderId="0">
      <alignment/>
      <protection/>
    </xf>
    <xf numFmtId="0" fontId="50" fillId="43" borderId="0">
      <alignment/>
      <protection/>
    </xf>
    <xf numFmtId="0" fontId="50" fillId="44" borderId="0">
      <alignment/>
      <protection/>
    </xf>
    <xf numFmtId="0" fontId="50" fillId="45" borderId="0">
      <alignment/>
      <protection/>
    </xf>
    <xf numFmtId="0" fontId="50" fillId="40" borderId="0">
      <alignment/>
      <protection/>
    </xf>
    <xf numFmtId="0" fontId="50" fillId="46" borderId="0">
      <alignment/>
      <protection/>
    </xf>
    <xf numFmtId="0" fontId="71" fillId="4" borderId="1">
      <alignment/>
      <protection/>
    </xf>
    <xf numFmtId="0" fontId="0" fillId="9" borderId="2">
      <alignment/>
      <protection/>
    </xf>
  </cellStyleXfs>
  <cellXfs count="156">
    <xf numFmtId="0" fontId="0" fillId="0" borderId="0" xfId="0" applyAlignment="1">
      <alignment/>
    </xf>
    <xf numFmtId="0" fontId="2" fillId="0" borderId="0" xfId="0" applyFont="1" applyAlignment="1">
      <alignment/>
    </xf>
    <xf numFmtId="0" fontId="3" fillId="0" borderId="0" xfId="0" applyFont="1" applyAlignment="1">
      <alignment/>
    </xf>
    <xf numFmtId="0" fontId="85" fillId="0" borderId="0" xfId="0" applyFont="1" applyFill="1" applyAlignment="1">
      <alignment horizontal="center" vertical="center" wrapText="1"/>
    </xf>
    <xf numFmtId="0" fontId="5" fillId="0" borderId="0" xfId="0" applyFont="1" applyAlignment="1">
      <alignment horizontal="right"/>
    </xf>
    <xf numFmtId="0" fontId="86" fillId="0" borderId="13" xfId="0" applyFont="1" applyFill="1" applyBorder="1" applyAlignment="1">
      <alignment horizontal="center" vertical="center" wrapText="1"/>
    </xf>
    <xf numFmtId="0" fontId="87" fillId="0" borderId="13" xfId="0" applyFont="1" applyFill="1" applyBorder="1" applyAlignment="1">
      <alignment vertical="center" wrapText="1"/>
    </xf>
    <xf numFmtId="43" fontId="87" fillId="0" borderId="13" xfId="24" applyNumberFormat="1" applyFont="1" applyFill="1" applyBorder="1" applyAlignment="1">
      <alignment horizontal="center" vertical="center" wrapText="1"/>
      <protection/>
    </xf>
    <xf numFmtId="0" fontId="87" fillId="0" borderId="13" xfId="0" applyFont="1" applyFill="1" applyBorder="1" applyAlignment="1">
      <alignment vertical="center"/>
    </xf>
    <xf numFmtId="0" fontId="87" fillId="0" borderId="13" xfId="0" applyFont="1" applyFill="1" applyBorder="1" applyAlignment="1">
      <alignment horizontal="center" vertical="center" wrapText="1"/>
    </xf>
    <xf numFmtId="0" fontId="82" fillId="0" borderId="0" xfId="0" applyFont="1" applyFill="1" applyBorder="1" applyAlignment="1">
      <alignment vertical="center"/>
    </xf>
    <xf numFmtId="0" fontId="88" fillId="0" borderId="0" xfId="0" applyFont="1" applyFill="1" applyBorder="1" applyAlignment="1">
      <alignment vertical="center"/>
    </xf>
    <xf numFmtId="0" fontId="82" fillId="0" borderId="0" xfId="0" applyNumberFormat="1" applyFont="1" applyFill="1" applyBorder="1" applyAlignment="1">
      <alignment vertical="center"/>
    </xf>
    <xf numFmtId="176" fontId="82" fillId="0" borderId="0" xfId="0" applyNumberFormat="1" applyFont="1" applyFill="1" applyBorder="1" applyAlignment="1">
      <alignment vertical="center"/>
    </xf>
    <xf numFmtId="0" fontId="89" fillId="0" borderId="0" xfId="0" applyFont="1" applyFill="1" applyBorder="1" applyAlignment="1">
      <alignment vertical="center"/>
    </xf>
    <xf numFmtId="49" fontId="90" fillId="0" borderId="0" xfId="96" applyNumberFormat="1" applyFont="1" applyFill="1" applyAlignment="1">
      <alignment horizontal="center" vertical="center" wrapText="1"/>
      <protection/>
    </xf>
    <xf numFmtId="176" fontId="90" fillId="0" borderId="0" xfId="96" applyNumberFormat="1" applyFont="1" applyFill="1" applyAlignment="1">
      <alignment horizontal="center" vertical="center" wrapText="1"/>
      <protection/>
    </xf>
    <xf numFmtId="49" fontId="91" fillId="0" borderId="0" xfId="96" applyNumberFormat="1" applyFont="1" applyFill="1" applyAlignment="1">
      <alignment horizontal="left" vertical="center"/>
      <protection/>
    </xf>
    <xf numFmtId="49" fontId="92" fillId="0" borderId="0" xfId="96" applyNumberFormat="1" applyFont="1" applyFill="1" applyAlignment="1">
      <alignment vertical="center" wrapText="1"/>
      <protection/>
    </xf>
    <xf numFmtId="176" fontId="93" fillId="0" borderId="0" xfId="0" applyNumberFormat="1" applyFont="1" applyFill="1" applyBorder="1" applyAlignment="1">
      <alignment horizontal="right" vertical="center"/>
    </xf>
    <xf numFmtId="0" fontId="94" fillId="0" borderId="13" xfId="96" applyFont="1" applyFill="1" applyBorder="1" applyAlignment="1">
      <alignment horizontal="center" vertical="center" wrapText="1"/>
      <protection/>
    </xf>
    <xf numFmtId="0" fontId="94" fillId="0" borderId="13" xfId="96" applyNumberFormat="1" applyFont="1" applyFill="1" applyBorder="1" applyAlignment="1">
      <alignment horizontal="center" vertical="center" wrapText="1"/>
      <protection/>
    </xf>
    <xf numFmtId="176" fontId="95" fillId="0" borderId="13" xfId="0" applyNumberFormat="1" applyFont="1" applyFill="1" applyBorder="1" applyAlignment="1">
      <alignment horizontal="center" vertical="center"/>
    </xf>
    <xf numFmtId="0" fontId="96" fillId="0" borderId="14" xfId="96" applyFont="1" applyFill="1" applyBorder="1" applyAlignment="1">
      <alignment horizontal="center" vertical="center" wrapText="1"/>
      <protection/>
    </xf>
    <xf numFmtId="0" fontId="96" fillId="0" borderId="15" xfId="96" applyFont="1" applyFill="1" applyBorder="1" applyAlignment="1">
      <alignment horizontal="center" vertical="center" wrapText="1"/>
      <protection/>
    </xf>
    <xf numFmtId="43" fontId="97" fillId="0" borderId="13" xfId="24" applyNumberFormat="1" applyFont="1" applyFill="1" applyBorder="1" applyAlignment="1" applyProtection="1">
      <alignment horizontal="center" vertical="center" wrapText="1"/>
      <protection/>
    </xf>
    <xf numFmtId="0" fontId="97" fillId="0" borderId="14" xfId="96" applyFont="1" applyFill="1" applyBorder="1" applyAlignment="1">
      <alignment horizontal="center" vertical="center" wrapText="1"/>
      <protection/>
    </xf>
    <xf numFmtId="0" fontId="97" fillId="0" borderId="14" xfId="96" applyFont="1" applyFill="1" applyBorder="1" applyAlignment="1">
      <alignment vertical="center" wrapText="1"/>
      <protection/>
    </xf>
    <xf numFmtId="43" fontId="98" fillId="0" borderId="13" xfId="24" applyNumberFormat="1" applyFont="1" applyFill="1" applyBorder="1" applyAlignment="1">
      <alignment horizontal="center" vertical="center" wrapText="1"/>
      <protection/>
    </xf>
    <xf numFmtId="43" fontId="97" fillId="0" borderId="16" xfId="24" applyNumberFormat="1" applyFont="1" applyFill="1" applyBorder="1" applyAlignment="1" applyProtection="1">
      <alignment horizontal="center" vertical="center" wrapText="1"/>
      <protection/>
    </xf>
    <xf numFmtId="0" fontId="1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99" fillId="0" borderId="0" xfId="0" applyFont="1" applyFill="1" applyBorder="1" applyAlignment="1">
      <alignment vertical="center"/>
    </xf>
    <xf numFmtId="0" fontId="21" fillId="0" borderId="0" xfId="0" applyNumberFormat="1" applyFont="1" applyFill="1" applyAlignment="1" applyProtection="1">
      <alignment horizontal="center" vertical="center" wrapText="1"/>
      <protection/>
    </xf>
    <xf numFmtId="0" fontId="7" fillId="0" borderId="0" xfId="0" applyFont="1" applyFill="1" applyAlignment="1">
      <alignment horizontal="right"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wrapText="1"/>
    </xf>
    <xf numFmtId="0" fontId="19" fillId="0" borderId="13" xfId="0" applyFont="1" applyFill="1" applyBorder="1" applyAlignment="1">
      <alignment vertical="center"/>
    </xf>
    <xf numFmtId="4" fontId="7" fillId="0" borderId="13" xfId="0" applyNumberFormat="1" applyFont="1" applyFill="1" applyBorder="1" applyAlignment="1">
      <alignment horizontal="center" vertical="center"/>
    </xf>
    <xf numFmtId="0" fontId="99" fillId="0" borderId="13" xfId="0" applyFont="1" applyFill="1" applyBorder="1" applyAlignment="1">
      <alignment horizontal="left" vertical="center" wrapText="1"/>
    </xf>
    <xf numFmtId="43" fontId="2" fillId="0" borderId="0" xfId="24" applyNumberFormat="1" applyFont="1">
      <alignment/>
      <protection/>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0" fontId="23" fillId="0" borderId="0" xfId="0" applyFont="1" applyAlignment="1">
      <alignment/>
    </xf>
    <xf numFmtId="0" fontId="2" fillId="0" borderId="0" xfId="0" applyFont="1" applyAlignment="1">
      <alignment/>
    </xf>
    <xf numFmtId="0" fontId="2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protection/>
    </xf>
    <xf numFmtId="0" fontId="25"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right" vertical="center" wrapText="1"/>
      <protection/>
    </xf>
    <xf numFmtId="0" fontId="27"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vertical="center"/>
      <protection/>
    </xf>
    <xf numFmtId="0" fontId="28" fillId="0" borderId="13"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center" vertical="center" wrapText="1"/>
      <protection/>
    </xf>
    <xf numFmtId="43" fontId="30" fillId="0" borderId="13" xfId="24" applyNumberFormat="1" applyFont="1" applyFill="1" applyBorder="1" applyAlignment="1">
      <alignment horizontal="center" vertical="center"/>
      <protection/>
    </xf>
    <xf numFmtId="0" fontId="31" fillId="0" borderId="14" xfId="0" applyNumberFormat="1" applyFont="1" applyFill="1" applyBorder="1" applyAlignment="1" applyProtection="1">
      <alignment horizontal="center" vertical="center"/>
      <protection/>
    </xf>
    <xf numFmtId="0" fontId="31" fillId="0" borderId="17" xfId="0" applyNumberFormat="1" applyFont="1" applyFill="1" applyBorder="1" applyAlignment="1" applyProtection="1">
      <alignment horizontal="center" vertical="center"/>
      <protection/>
    </xf>
    <xf numFmtId="43" fontId="31" fillId="0" borderId="13" xfId="24" applyNumberFormat="1" applyFont="1" applyFill="1" applyBorder="1" applyAlignment="1">
      <alignment horizontal="center" vertical="center"/>
      <protection/>
    </xf>
    <xf numFmtId="0" fontId="23" fillId="0" borderId="0" xfId="0" applyFont="1" applyAlignment="1">
      <alignment vertical="center"/>
    </xf>
    <xf numFmtId="0" fontId="2" fillId="0" borderId="0" xfId="0" applyNumberFormat="1" applyFont="1" applyFill="1" applyBorder="1" applyAlignment="1" applyProtection="1">
      <alignment vertical="center"/>
      <protection/>
    </xf>
    <xf numFmtId="0" fontId="2" fillId="0" borderId="0" xfId="0" applyFont="1" applyAlignment="1">
      <alignment vertical="center"/>
    </xf>
    <xf numFmtId="0" fontId="32" fillId="0" borderId="0" xfId="0" applyFont="1" applyAlignment="1">
      <alignment vertical="center"/>
    </xf>
    <xf numFmtId="0" fontId="30"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right" vertical="center" wrapText="1"/>
      <protection/>
    </xf>
    <xf numFmtId="0" fontId="30"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center" vertical="center"/>
      <protection/>
    </xf>
    <xf numFmtId="0" fontId="100" fillId="0" borderId="13" xfId="0" applyNumberFormat="1" applyFont="1" applyFill="1" applyBorder="1" applyAlignment="1" applyProtection="1">
      <alignment horizontal="center" vertical="center" wrapText="1"/>
      <protection/>
    </xf>
    <xf numFmtId="43" fontId="33" fillId="0" borderId="13" xfId="24" applyNumberFormat="1" applyFont="1" applyFill="1" applyBorder="1" applyAlignment="1">
      <alignment horizontal="center" vertical="center"/>
      <protection/>
    </xf>
    <xf numFmtId="0" fontId="35" fillId="0" borderId="14" xfId="0" applyNumberFormat="1" applyFont="1" applyFill="1" applyBorder="1" applyAlignment="1" applyProtection="1">
      <alignment horizontal="center" vertical="center"/>
      <protection/>
    </xf>
    <xf numFmtId="0" fontId="35" fillId="0" borderId="17" xfId="0" applyNumberFormat="1" applyFont="1" applyFill="1" applyBorder="1" applyAlignment="1" applyProtection="1">
      <alignment horizontal="center" vertical="center"/>
      <protection/>
    </xf>
    <xf numFmtId="43" fontId="35" fillId="0" borderId="13" xfId="24" applyNumberFormat="1" applyFont="1" applyFill="1" applyBorder="1" applyAlignment="1">
      <alignment horizontal="center" vertical="center"/>
      <protection/>
    </xf>
    <xf numFmtId="0" fontId="24" fillId="0" borderId="0" xfId="0" applyNumberFormat="1" applyFont="1" applyFill="1" applyBorder="1" applyAlignment="1" applyProtection="1">
      <alignment vertical="center" wrapText="1"/>
      <protection hidden="1"/>
    </xf>
    <xf numFmtId="0" fontId="24" fillId="47" borderId="0" xfId="0" applyNumberFormat="1" applyFont="1" applyFill="1" applyBorder="1" applyAlignment="1" applyProtection="1">
      <alignment vertical="center" wrapText="1"/>
      <protection hidden="1"/>
    </xf>
    <xf numFmtId="0" fontId="3" fillId="0" borderId="0" xfId="0" applyNumberFormat="1" applyFont="1" applyFill="1" applyBorder="1" applyAlignment="1" applyProtection="1">
      <alignment vertical="center" wrapText="1"/>
      <protection hidden="1"/>
    </xf>
    <xf numFmtId="0" fontId="26" fillId="0" borderId="0" xfId="0" applyNumberFormat="1" applyFont="1" applyFill="1" applyAlignment="1" applyProtection="1">
      <alignment horizontal="center" vertical="center" wrapText="1"/>
      <protection hidden="1"/>
    </xf>
    <xf numFmtId="0" fontId="21" fillId="0" borderId="0" xfId="0" applyNumberFormat="1" applyFont="1" applyFill="1" applyAlignment="1" applyProtection="1">
      <alignment horizontal="center" vertical="center" wrapText="1"/>
      <protection hidden="1"/>
    </xf>
    <xf numFmtId="0" fontId="24" fillId="0" borderId="14" xfId="0" applyNumberFormat="1" applyFont="1" applyFill="1" applyBorder="1" applyAlignment="1" applyProtection="1">
      <alignment horizontal="center" vertical="center" wrapText="1"/>
      <protection hidden="1"/>
    </xf>
    <xf numFmtId="0" fontId="24" fillId="0" borderId="15" xfId="0" applyNumberFormat="1" applyFont="1" applyFill="1" applyBorder="1" applyAlignment="1" applyProtection="1">
      <alignment horizontal="center" vertical="center" wrapText="1"/>
      <protection hidden="1"/>
    </xf>
    <xf numFmtId="0" fontId="24" fillId="0" borderId="17" xfId="0" applyNumberFormat="1" applyFont="1" applyFill="1" applyBorder="1" applyAlignment="1" applyProtection="1">
      <alignment horizontal="center" vertical="center" wrapText="1"/>
      <protection hidden="1"/>
    </xf>
    <xf numFmtId="0" fontId="24" fillId="0" borderId="13" xfId="0" applyNumberFormat="1" applyFont="1" applyFill="1" applyBorder="1" applyAlignment="1" applyProtection="1">
      <alignment horizontal="center" vertical="center" wrapText="1"/>
      <protection hidden="1"/>
    </xf>
    <xf numFmtId="0" fontId="27" fillId="0" borderId="13" xfId="0" applyNumberFormat="1" applyFont="1" applyFill="1" applyBorder="1" applyAlignment="1" applyProtection="1">
      <alignment horizontal="center" vertical="center" wrapText="1"/>
      <protection hidden="1"/>
    </xf>
    <xf numFmtId="0" fontId="36" fillId="0" borderId="13" xfId="95" applyNumberFormat="1" applyFont="1" applyFill="1" applyBorder="1" applyAlignment="1" applyProtection="1">
      <alignment vertical="center" wrapText="1"/>
      <protection/>
    </xf>
    <xf numFmtId="177" fontId="37" fillId="0" borderId="13" xfId="95" applyNumberFormat="1" applyFont="1" applyFill="1" applyBorder="1" applyAlignment="1" applyProtection="1">
      <alignment vertical="center" wrapText="1"/>
      <protection/>
    </xf>
    <xf numFmtId="10" fontId="38" fillId="0" borderId="13" xfId="0" applyNumberFormat="1" applyFont="1" applyFill="1" applyBorder="1" applyAlignment="1" applyProtection="1">
      <alignment vertical="center" wrapText="1"/>
      <protection hidden="1"/>
    </xf>
    <xf numFmtId="0" fontId="39" fillId="0" borderId="13" xfId="95" applyNumberFormat="1" applyFont="1" applyFill="1" applyBorder="1" applyAlignment="1" applyProtection="1">
      <alignment horizontal="left" vertical="center" wrapText="1" indent="1"/>
      <protection/>
    </xf>
    <xf numFmtId="177" fontId="39" fillId="0" borderId="13" xfId="95" applyNumberFormat="1" applyFont="1" applyFill="1" applyBorder="1" applyAlignment="1" applyProtection="1">
      <alignment vertical="center" wrapText="1"/>
      <protection locked="0"/>
    </xf>
    <xf numFmtId="177" fontId="40" fillId="0" borderId="13" xfId="95" applyNumberFormat="1" applyFont="1" applyFill="1" applyBorder="1" applyAlignment="1" applyProtection="1">
      <alignment vertical="center" wrapText="1"/>
      <protection locked="0"/>
    </xf>
    <xf numFmtId="0" fontId="41" fillId="0" borderId="13" xfId="95" applyNumberFormat="1" applyFont="1" applyFill="1" applyBorder="1" applyAlignment="1" applyProtection="1">
      <alignment horizontal="left" vertical="center" wrapText="1" indent="1"/>
      <protection/>
    </xf>
    <xf numFmtId="10" fontId="40" fillId="0" borderId="13" xfId="0" applyNumberFormat="1" applyFont="1" applyFill="1" applyBorder="1" applyAlignment="1" applyProtection="1">
      <alignment vertical="center" wrapText="1"/>
      <protection/>
    </xf>
    <xf numFmtId="0" fontId="39" fillId="0" borderId="13" xfId="95" applyNumberFormat="1" applyFont="1" applyFill="1" applyBorder="1" applyAlignment="1" applyProtection="1">
      <alignment horizontal="left" vertical="center" wrapText="1" indent="4"/>
      <protection/>
    </xf>
    <xf numFmtId="0" fontId="39" fillId="0" borderId="13" xfId="95" applyNumberFormat="1" applyFont="1" applyFill="1" applyBorder="1" applyAlignment="1" applyProtection="1">
      <alignment horizontal="left" vertical="center" wrapText="1" indent="1"/>
      <protection hidden="1"/>
    </xf>
    <xf numFmtId="177" fontId="39" fillId="0" borderId="13" xfId="95" applyNumberFormat="1" applyFont="1" applyFill="1" applyBorder="1" applyAlignment="1" applyProtection="1">
      <alignment vertical="center" wrapText="1"/>
      <protection/>
    </xf>
    <xf numFmtId="0" fontId="39" fillId="0" borderId="13" xfId="95" applyNumberFormat="1" applyFont="1" applyFill="1" applyBorder="1" applyAlignment="1" applyProtection="1">
      <alignment vertical="center" wrapText="1"/>
      <protection/>
    </xf>
    <xf numFmtId="0" fontId="39" fillId="0" borderId="13" xfId="95" applyNumberFormat="1" applyFont="1" applyFill="1" applyBorder="1" applyAlignment="1" applyProtection="1">
      <alignment horizontal="left" vertical="center" wrapText="1" indent="2"/>
      <protection/>
    </xf>
    <xf numFmtId="0" fontId="37" fillId="0" borderId="13" xfId="95" applyNumberFormat="1" applyFont="1" applyFill="1" applyBorder="1" applyAlignment="1" applyProtection="1">
      <alignment vertical="center" wrapText="1"/>
      <protection/>
    </xf>
    <xf numFmtId="177" fontId="42" fillId="0" borderId="13" xfId="95" applyNumberFormat="1" applyFont="1" applyFill="1" applyBorder="1" applyAlignment="1" applyProtection="1">
      <alignment vertical="center" wrapText="1"/>
      <protection locked="0"/>
    </xf>
    <xf numFmtId="177" fontId="42" fillId="0" borderId="13" xfId="95" applyNumberFormat="1" applyFont="1" applyFill="1" applyBorder="1" applyAlignment="1" applyProtection="1">
      <alignment vertical="center" wrapText="1"/>
      <protection/>
    </xf>
    <xf numFmtId="0" fontId="37" fillId="0" borderId="13" xfId="95"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right" vertical="center" wrapText="1"/>
      <protection hidden="1"/>
    </xf>
    <xf numFmtId="0" fontId="43" fillId="0" borderId="0" xfId="0" applyNumberFormat="1" applyFont="1" applyFill="1" applyBorder="1" applyAlignment="1" applyProtection="1">
      <alignment vertical="center" wrapText="1"/>
      <protection hidden="1"/>
    </xf>
    <xf numFmtId="178" fontId="42" fillId="0" borderId="13" xfId="24"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vertical="center" wrapText="1"/>
      <protection locked="0"/>
    </xf>
    <xf numFmtId="0" fontId="30" fillId="0" borderId="0" xfId="0" applyNumberFormat="1" applyFont="1" applyFill="1" applyBorder="1" applyAlignment="1" applyProtection="1">
      <alignment vertical="center" wrapText="1"/>
      <protection locked="0"/>
    </xf>
    <xf numFmtId="0" fontId="26" fillId="0" borderId="0"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center" wrapText="1"/>
      <protection locked="0"/>
    </xf>
    <xf numFmtId="0" fontId="24" fillId="0" borderId="14" xfId="0" applyNumberFormat="1" applyFont="1" applyFill="1" applyBorder="1" applyAlignment="1" applyProtection="1">
      <alignment horizontal="center" vertical="center" wrapText="1"/>
      <protection locked="0"/>
    </xf>
    <xf numFmtId="0" fontId="24" fillId="0" borderId="15" xfId="0" applyNumberFormat="1" applyFont="1" applyFill="1" applyBorder="1" applyAlignment="1" applyProtection="1">
      <alignment horizontal="center" vertical="center" wrapText="1"/>
      <protection locked="0"/>
    </xf>
    <xf numFmtId="0" fontId="27" fillId="0" borderId="14" xfId="0" applyNumberFormat="1" applyFont="1" applyFill="1" applyBorder="1" applyAlignment="1" applyProtection="1">
      <alignment horizontal="center" vertical="center" wrapText="1"/>
      <protection locked="0"/>
    </xf>
    <xf numFmtId="0" fontId="24" fillId="0" borderId="13" xfId="0" applyNumberFormat="1" applyFont="1" applyFill="1" applyBorder="1" applyAlignment="1" applyProtection="1">
      <alignment horizontal="center" vertical="center" wrapText="1"/>
      <protection locked="0"/>
    </xf>
    <xf numFmtId="0" fontId="43" fillId="0" borderId="13" xfId="0" applyNumberFormat="1" applyFont="1" applyFill="1" applyBorder="1" applyAlignment="1" applyProtection="1">
      <alignment horizontal="center" vertical="center" wrapText="1"/>
      <protection locked="0"/>
    </xf>
    <xf numFmtId="0" fontId="27" fillId="0" borderId="13" xfId="0" applyNumberFormat="1" applyFont="1" applyFill="1" applyBorder="1" applyAlignment="1" applyProtection="1">
      <alignment horizontal="center" vertical="center" wrapText="1"/>
      <protection locked="0"/>
    </xf>
    <xf numFmtId="0" fontId="37" fillId="0" borderId="13" xfId="0" applyNumberFormat="1" applyFont="1" applyFill="1" applyBorder="1" applyAlignment="1" applyProtection="1">
      <alignment vertical="center" wrapText="1"/>
      <protection locked="0"/>
    </xf>
    <xf numFmtId="177" fontId="38" fillId="0" borderId="13" xfId="0" applyNumberFormat="1" applyFont="1" applyFill="1" applyBorder="1" applyAlignment="1" applyProtection="1">
      <alignment vertical="center" wrapText="1"/>
      <protection locked="0"/>
    </xf>
    <xf numFmtId="10" fontId="38" fillId="0" borderId="13" xfId="0" applyNumberFormat="1" applyFont="1" applyFill="1" applyBorder="1" applyAlignment="1" applyProtection="1">
      <alignment vertical="center" wrapText="1"/>
      <protection locked="0"/>
    </xf>
    <xf numFmtId="0" fontId="39" fillId="0" borderId="13" xfId="0" applyNumberFormat="1" applyFont="1" applyFill="1" applyBorder="1" applyAlignment="1" applyProtection="1">
      <alignment vertical="center" wrapText="1"/>
      <protection locked="0"/>
    </xf>
    <xf numFmtId="177" fontId="24" fillId="0" borderId="13" xfId="0" applyNumberFormat="1" applyFont="1" applyFill="1" applyBorder="1" applyAlignment="1" applyProtection="1">
      <alignment vertical="center" wrapText="1"/>
      <protection locked="0"/>
    </xf>
    <xf numFmtId="0" fontId="39" fillId="0" borderId="13" xfId="0" applyNumberFormat="1" applyFont="1" applyFill="1" applyBorder="1" applyAlignment="1" applyProtection="1">
      <alignment horizontal="left" vertical="center" wrapText="1" indent="4"/>
      <protection locked="0"/>
    </xf>
    <xf numFmtId="10" fontId="24" fillId="0" borderId="13" xfId="0" applyNumberFormat="1" applyFont="1" applyFill="1" applyBorder="1" applyAlignment="1" applyProtection="1">
      <alignment vertical="center" wrapText="1"/>
      <protection locked="0"/>
    </xf>
    <xf numFmtId="0" fontId="41" fillId="0" borderId="13" xfId="0" applyNumberFormat="1" applyFont="1" applyFill="1" applyBorder="1" applyAlignment="1" applyProtection="1">
      <alignment horizontal="left" vertical="center" wrapText="1" indent="4"/>
      <protection locked="0"/>
    </xf>
    <xf numFmtId="177" fontId="39" fillId="0" borderId="13" xfId="0" applyNumberFormat="1" applyFont="1" applyFill="1" applyBorder="1" applyAlignment="1" applyProtection="1">
      <alignment vertical="center" wrapText="1"/>
      <protection locked="0"/>
    </xf>
    <xf numFmtId="177" fontId="37" fillId="0" borderId="13" xfId="0" applyNumberFormat="1" applyFont="1" applyFill="1" applyBorder="1" applyAlignment="1" applyProtection="1">
      <alignment vertical="center" wrapText="1"/>
      <protection locked="0"/>
    </xf>
    <xf numFmtId="177" fontId="36" fillId="0" borderId="13" xfId="0" applyNumberFormat="1" applyFont="1" applyFill="1" applyBorder="1" applyAlignment="1" applyProtection="1">
      <alignment vertical="center" wrapText="1"/>
      <protection locked="0"/>
    </xf>
    <xf numFmtId="0" fontId="37" fillId="0" borderId="13" xfId="0" applyNumberFormat="1" applyFont="1" applyFill="1" applyBorder="1" applyAlignment="1" applyProtection="1">
      <alignment horizontal="center" vertical="center" wrapText="1"/>
      <protection locked="0"/>
    </xf>
    <xf numFmtId="177" fontId="37" fillId="0" borderId="13" xfId="0" applyNumberFormat="1" applyFont="1" applyFill="1" applyBorder="1" applyAlignment="1" applyProtection="1">
      <alignment horizontal="center" vertical="center" wrapText="1"/>
      <protection locked="0"/>
    </xf>
    <xf numFmtId="0" fontId="43" fillId="0" borderId="0" xfId="0" applyNumberFormat="1" applyFont="1" applyFill="1" applyAlignment="1" applyProtection="1">
      <alignment horizontal="left" vertical="center" wrapText="1"/>
      <protection locked="0"/>
    </xf>
    <xf numFmtId="0" fontId="24" fillId="0" borderId="0" xfId="0" applyNumberFormat="1" applyFont="1" applyFill="1" applyAlignment="1" applyProtection="1">
      <alignment horizontal="left" vertical="center" wrapText="1"/>
      <protection locked="0"/>
    </xf>
    <xf numFmtId="177" fontId="24" fillId="0" borderId="0" xfId="0" applyNumberFormat="1" applyFont="1" applyFill="1" applyBorder="1" applyAlignment="1" applyProtection="1">
      <alignment vertical="center" wrapText="1"/>
      <protection locked="0"/>
    </xf>
    <xf numFmtId="0" fontId="44" fillId="0" borderId="0" xfId="0" applyNumberFormat="1" applyFont="1" applyFill="1" applyBorder="1" applyAlignment="1" applyProtection="1">
      <alignment horizontal="right" vertical="center" wrapText="1"/>
      <protection locked="0"/>
    </xf>
    <xf numFmtId="0" fontId="24" fillId="0" borderId="17" xfId="0" applyNumberFormat="1" applyFont="1" applyFill="1" applyBorder="1" applyAlignment="1" applyProtection="1">
      <alignment horizontal="center" vertical="center" wrapText="1"/>
      <protection locked="0"/>
    </xf>
    <xf numFmtId="0" fontId="43" fillId="0" borderId="0" xfId="0" applyNumberFormat="1" applyFont="1" applyFill="1" applyBorder="1" applyAlignment="1" applyProtection="1">
      <alignment vertical="center" wrapText="1"/>
      <protection locked="0"/>
    </xf>
    <xf numFmtId="0" fontId="20" fillId="0" borderId="0" xfId="0" applyNumberFormat="1" applyFont="1" applyFill="1" applyBorder="1" applyAlignment="1" applyProtection="1">
      <alignment vertical="center" wrapText="1"/>
      <protection/>
    </xf>
    <xf numFmtId="0" fontId="24" fillId="0" borderId="0" xfId="53" applyNumberFormat="1" applyFont="1" applyFill="1" applyBorder="1" applyAlignment="1" applyProtection="1">
      <alignment vertical="center" wrapText="1"/>
      <protection/>
    </xf>
    <xf numFmtId="178" fontId="24" fillId="0" borderId="0" xfId="90" applyNumberFormat="1" applyFont="1" applyFill="1" applyBorder="1" applyAlignment="1" applyProtection="1">
      <alignment vertical="center" wrapText="1"/>
      <protection/>
    </xf>
    <xf numFmtId="0" fontId="3" fillId="0" borderId="0" xfId="53" applyNumberFormat="1" applyFont="1" applyFill="1" applyBorder="1" applyAlignment="1" applyProtection="1">
      <alignment vertical="center" wrapText="1"/>
      <protection locked="0"/>
    </xf>
    <xf numFmtId="0" fontId="45" fillId="0" borderId="0" xfId="53" applyNumberFormat="1" applyFont="1" applyFill="1" applyBorder="1" applyAlignment="1" applyProtection="1">
      <alignment vertical="center" wrapText="1"/>
      <protection/>
    </xf>
    <xf numFmtId="0" fontId="26" fillId="0" borderId="0" xfId="53" applyNumberFormat="1" applyFont="1" applyFill="1" applyBorder="1" applyAlignment="1" applyProtection="1">
      <alignment horizontal="center" vertical="center" wrapText="1"/>
      <protection/>
    </xf>
    <xf numFmtId="0" fontId="21" fillId="0" borderId="0" xfId="53" applyNumberFormat="1" applyFont="1" applyFill="1" applyBorder="1" applyAlignment="1" applyProtection="1">
      <alignment horizontal="center" vertical="center" wrapText="1"/>
      <protection/>
    </xf>
    <xf numFmtId="0" fontId="21" fillId="0" borderId="0" xfId="53" applyNumberFormat="1" applyFont="1" applyFill="1" applyBorder="1" applyAlignment="1" applyProtection="1">
      <alignment horizontal="center" vertical="center"/>
      <protection/>
    </xf>
    <xf numFmtId="0" fontId="24" fillId="0" borderId="0" xfId="53" applyNumberFormat="1" applyFont="1" applyFill="1" applyBorder="1" applyAlignment="1" applyProtection="1">
      <alignment horizontal="center" vertical="center" wrapText="1"/>
      <protection/>
    </xf>
    <xf numFmtId="178" fontId="24" fillId="0" borderId="0" xfId="90" applyNumberFormat="1" applyFont="1" applyFill="1" applyBorder="1" applyAlignment="1" applyProtection="1">
      <alignment horizontal="center" vertical="center" wrapText="1"/>
      <protection/>
    </xf>
    <xf numFmtId="0" fontId="28" fillId="0" borderId="18" xfId="53" applyNumberFormat="1" applyFont="1" applyFill="1" applyBorder="1" applyAlignment="1" applyProtection="1">
      <alignment horizontal="center" vertical="center" wrapText="1"/>
      <protection/>
    </xf>
    <xf numFmtId="0" fontId="28" fillId="0" borderId="19" xfId="53" applyNumberFormat="1" applyFont="1" applyFill="1" applyBorder="1" applyAlignment="1" applyProtection="1">
      <alignment horizontal="center" vertical="center" wrapText="1"/>
      <protection/>
    </xf>
    <xf numFmtId="0" fontId="28" fillId="0" borderId="13" xfId="53" applyNumberFormat="1" applyFont="1" applyFill="1" applyBorder="1" applyAlignment="1" applyProtection="1">
      <alignment horizontal="center" vertical="center" wrapText="1"/>
      <protection/>
    </xf>
    <xf numFmtId="0" fontId="28" fillId="0" borderId="16" xfId="53" applyNumberFormat="1" applyFont="1" applyFill="1" applyBorder="1" applyAlignment="1" applyProtection="1">
      <alignment horizontal="center" vertical="center" wrapText="1"/>
      <protection/>
    </xf>
    <xf numFmtId="0" fontId="28" fillId="0" borderId="20" xfId="53" applyNumberFormat="1" applyFont="1" applyFill="1" applyBorder="1" applyAlignment="1" applyProtection="1">
      <alignment horizontal="center" vertical="center" wrapText="1"/>
      <protection/>
    </xf>
    <xf numFmtId="0" fontId="46" fillId="0" borderId="13" xfId="53" applyNumberFormat="1" applyFont="1" applyFill="1" applyBorder="1" applyAlignment="1" applyProtection="1">
      <alignment horizontal="center" vertical="center" wrapText="1"/>
      <protection/>
    </xf>
    <xf numFmtId="177" fontId="28" fillId="0" borderId="13" xfId="53" applyNumberFormat="1" applyFont="1" applyFill="1" applyBorder="1" applyAlignment="1" applyProtection="1">
      <alignment horizontal="center" vertical="center" wrapText="1"/>
      <protection/>
    </xf>
    <xf numFmtId="10" fontId="28" fillId="0" borderId="13" xfId="38" applyNumberFormat="1" applyFont="1" applyFill="1" applyBorder="1" applyAlignment="1" applyProtection="1">
      <alignment horizontal="center" vertical="center" wrapText="1"/>
      <protection/>
    </xf>
    <xf numFmtId="0" fontId="28" fillId="0" borderId="0" xfId="53" applyNumberFormat="1" applyFont="1" applyFill="1" applyBorder="1" applyAlignment="1" applyProtection="1">
      <alignment horizontal="center" vertical="center" wrapText="1"/>
      <protection/>
    </xf>
  </cellXfs>
  <cellStyles count="99">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标题 3" xfId="37"/>
    <cellStyle name="60% - 强调文字颜色 4 11 3" xfId="38"/>
    <cellStyle name="60% - 强调文字颜色 1"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40% - 强调文字颜色 1 2 3 2 3" xfId="53"/>
    <cellStyle name="20% - 强调文字颜色 5" xfId="54"/>
    <cellStyle name="强调文字颜色 1" xfId="55"/>
    <cellStyle name="40% - 强调文字颜色 5 2" xfId="56"/>
    <cellStyle name="20% - 强调文字颜色 1" xfId="57"/>
    <cellStyle name="40% - 强调文字颜色 1" xfId="58"/>
    <cellStyle name="20% - 强调文字颜色 2" xfId="59"/>
    <cellStyle name="输出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20% - 强调文字颜色 2 2" xfId="74"/>
    <cellStyle name="20% - 强调文字颜色 3 2"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4 2" xfId="83"/>
    <cellStyle name="60% - 强调文字颜色 5 2" xfId="84"/>
    <cellStyle name="60% - 强调文字颜色 6 2" xfId="85"/>
    <cellStyle name="标题 1 2" xfId="86"/>
    <cellStyle name="标题 2 2" xfId="87"/>
    <cellStyle name="标题 3 2" xfId="88"/>
    <cellStyle name="标题 4 2" xfId="89"/>
    <cellStyle name="标题 4 2 2_2014年江门市本级公共财政预算专项支出预算表（讨论稿）11月1日" xfId="90"/>
    <cellStyle name="标题 5" xfId="91"/>
    <cellStyle name="差 2" xfId="92"/>
    <cellStyle name="常规 10" xfId="93"/>
    <cellStyle name="常规 2" xfId="94"/>
    <cellStyle name="常规 4" xfId="95"/>
    <cellStyle name="常规 7" xfId="96"/>
    <cellStyle name="好 2" xfId="97"/>
    <cellStyle name="汇总 2" xfId="98"/>
    <cellStyle name="检查单元格 2" xfId="99"/>
    <cellStyle name="解释性文本 2" xfId="100"/>
    <cellStyle name="警告文本 2" xfId="101"/>
    <cellStyle name="链接单元格 2" xfId="102"/>
    <cellStyle name="千位分隔 10 2" xfId="103"/>
    <cellStyle name="千位分隔 2" xfId="104"/>
    <cellStyle name="强调文字颜色 1 2" xfId="105"/>
    <cellStyle name="强调文字颜色 2 2" xfId="106"/>
    <cellStyle name="强调文字颜色 3 2" xfId="107"/>
    <cellStyle name="强调文字颜色 4 2" xfId="108"/>
    <cellStyle name="强调文字颜色 5 2" xfId="109"/>
    <cellStyle name="强调文字颜色 6 2" xfId="110"/>
    <cellStyle name="输入 2" xfId="111"/>
    <cellStyle name="注释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5"/>
  <sheetViews>
    <sheetView zoomScale="70" zoomScaleNormal="70" zoomScaleSheetLayoutView="100" workbookViewId="0" topLeftCell="A1">
      <selection activeCell="F12" sqref="F12"/>
    </sheetView>
  </sheetViews>
  <sheetFormatPr defaultColWidth="9.140625" defaultRowHeight="30" customHeight="1"/>
  <cols>
    <col min="1" max="1" width="26.7109375" style="138" customWidth="1"/>
    <col min="2" max="4" width="23.57421875" style="138" customWidth="1"/>
    <col min="5" max="5" width="23.57421875" style="139" customWidth="1"/>
    <col min="6" max="6" width="23.57421875" style="138" customWidth="1"/>
    <col min="7" max="252" width="9.140625" style="138" customWidth="1"/>
    <col min="253" max="253" width="21.28125" style="138" customWidth="1"/>
    <col min="254" max="254" width="23.57421875" style="138" customWidth="1"/>
    <col min="255" max="16384" width="9.140625" style="138" customWidth="1"/>
  </cols>
  <sheetData>
    <row r="1" ht="30" customHeight="1">
      <c r="A1" s="140" t="s">
        <v>0</v>
      </c>
    </row>
    <row r="2" spans="1:6" s="137" customFormat="1" ht="30" customHeight="1">
      <c r="A2" s="141"/>
      <c r="B2" s="141"/>
      <c r="C2" s="138"/>
      <c r="D2" s="138"/>
      <c r="E2" s="139"/>
      <c r="F2" s="138"/>
    </row>
    <row r="3" spans="1:6" s="137" customFormat="1" ht="30" customHeight="1">
      <c r="A3" s="142" t="s">
        <v>1</v>
      </c>
      <c r="B3" s="143"/>
      <c r="C3" s="143"/>
      <c r="D3" s="143"/>
      <c r="E3" s="143"/>
      <c r="F3" s="143"/>
    </row>
    <row r="4" spans="1:6" s="137" customFormat="1" ht="30" customHeight="1">
      <c r="A4" s="144" t="s">
        <v>2</v>
      </c>
      <c r="B4" s="145"/>
      <c r="C4" s="145"/>
      <c r="D4" s="145"/>
      <c r="E4" s="146"/>
      <c r="F4" s="145" t="s">
        <v>3</v>
      </c>
    </row>
    <row r="5" spans="1:6" s="137" customFormat="1" ht="30" customHeight="1">
      <c r="A5" s="147" t="s">
        <v>4</v>
      </c>
      <c r="B5" s="148" t="s">
        <v>5</v>
      </c>
      <c r="C5" s="149" t="s">
        <v>6</v>
      </c>
      <c r="D5" s="149"/>
      <c r="E5" s="149"/>
      <c r="F5" s="149"/>
    </row>
    <row r="6" spans="1:6" s="137" customFormat="1" ht="60" customHeight="1">
      <c r="A6" s="150"/>
      <c r="B6" s="151"/>
      <c r="C6" s="149" t="s">
        <v>7</v>
      </c>
      <c r="D6" s="149" t="s">
        <v>8</v>
      </c>
      <c r="E6" s="149" t="s">
        <v>9</v>
      </c>
      <c r="F6" s="152" t="s">
        <v>10</v>
      </c>
    </row>
    <row r="7" spans="1:6" ht="30" customHeight="1">
      <c r="A7" s="149" t="s">
        <v>11</v>
      </c>
      <c r="B7" s="153">
        <f>'附件2 '!B6</f>
        <v>157493</v>
      </c>
      <c r="C7" s="153">
        <f>'附件2 '!C6</f>
        <v>165368</v>
      </c>
      <c r="D7" s="153">
        <f>C7</f>
        <v>165368</v>
      </c>
      <c r="E7" s="153">
        <f>'附件2 '!D6</f>
        <v>141843</v>
      </c>
      <c r="F7" s="154">
        <f>E7/B7-1</f>
        <v>-0.09936949578711429</v>
      </c>
    </row>
    <row r="8" spans="1:6" ht="30" customHeight="1">
      <c r="A8" s="149" t="s">
        <v>12</v>
      </c>
      <c r="B8" s="153">
        <f>'附件2 '!H6</f>
        <v>231011</v>
      </c>
      <c r="C8" s="153">
        <f>'附件2 '!I6</f>
        <v>254576</v>
      </c>
      <c r="D8" s="153">
        <f>C8</f>
        <v>254576</v>
      </c>
      <c r="E8" s="153">
        <f>'附件2 '!J6</f>
        <v>243778</v>
      </c>
      <c r="F8" s="154">
        <f>E8/B8-1</f>
        <v>0.055265766565228525</v>
      </c>
    </row>
    <row r="9" spans="1:6" ht="30" customHeight="1">
      <c r="A9" s="155"/>
      <c r="B9" s="155"/>
      <c r="C9" s="155"/>
      <c r="D9" s="155"/>
      <c r="E9" s="155"/>
      <c r="F9" s="155"/>
    </row>
    <row r="10" spans="1:6" ht="30" customHeight="1">
      <c r="A10" s="144" t="s">
        <v>13</v>
      </c>
      <c r="B10" s="145"/>
      <c r="C10" s="145"/>
      <c r="D10" s="145"/>
      <c r="E10" s="146"/>
      <c r="F10" s="145"/>
    </row>
    <row r="11" spans="1:6" ht="30" customHeight="1">
      <c r="A11" s="147" t="s">
        <v>4</v>
      </c>
      <c r="B11" s="148" t="s">
        <v>5</v>
      </c>
      <c r="C11" s="149" t="s">
        <v>6</v>
      </c>
      <c r="D11" s="149"/>
      <c r="E11" s="149"/>
      <c r="F11" s="149"/>
    </row>
    <row r="12" spans="1:6" ht="60" customHeight="1">
      <c r="A12" s="150"/>
      <c r="B12" s="151"/>
      <c r="C12" s="149" t="s">
        <v>7</v>
      </c>
      <c r="D12" s="149" t="s">
        <v>8</v>
      </c>
      <c r="E12" s="149" t="s">
        <v>9</v>
      </c>
      <c r="F12" s="152" t="s">
        <v>10</v>
      </c>
    </row>
    <row r="13" spans="1:6" ht="30" customHeight="1">
      <c r="A13" s="149" t="s">
        <v>14</v>
      </c>
      <c r="B13" s="153">
        <f>'附件3'!B6</f>
        <v>134168</v>
      </c>
      <c r="C13" s="153">
        <f>'附件3'!C6</f>
        <v>193840</v>
      </c>
      <c r="D13" s="153">
        <v>193840</v>
      </c>
      <c r="E13" s="153">
        <f>'附件3'!D6</f>
        <v>108197</v>
      </c>
      <c r="F13" s="154">
        <f>E13/B13-1</f>
        <v>-0.19357074712300992</v>
      </c>
    </row>
    <row r="14" spans="1:6" ht="30" customHeight="1">
      <c r="A14" s="149" t="s">
        <v>15</v>
      </c>
      <c r="B14" s="153">
        <f>'附件3'!G6</f>
        <v>218474</v>
      </c>
      <c r="C14" s="153">
        <f>'附件3'!H6</f>
        <v>245134</v>
      </c>
      <c r="D14" s="153">
        <v>370134</v>
      </c>
      <c r="E14" s="153">
        <f>'附件3'!I6</f>
        <v>324254</v>
      </c>
      <c r="F14" s="154">
        <f>E14/B14-1</f>
        <v>0.48417660682735697</v>
      </c>
    </row>
    <row r="75" spans="3:5" ht="30" customHeight="1">
      <c r="C75" s="145"/>
      <c r="D75" s="145"/>
      <c r="E75" s="138"/>
    </row>
  </sheetData>
  <sheetProtection/>
  <mergeCells count="8">
    <mergeCell ref="A3:F3"/>
    <mergeCell ref="C5:F5"/>
    <mergeCell ref="A9:F9"/>
    <mergeCell ref="C11:F11"/>
    <mergeCell ref="A5:A6"/>
    <mergeCell ref="A11:A12"/>
    <mergeCell ref="B5:B6"/>
    <mergeCell ref="B11:B12"/>
  </mergeCells>
  <printOptions horizontalCentered="1"/>
  <pageMargins left="0.7076388888888889" right="0.7076388888888889" top="0.7479166666666667" bottom="0.7479166666666667" header="0.3138888888888889" footer="0.3138888888888889"/>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sheetPr>
    <pageSetUpPr fitToPage="1"/>
  </sheetPr>
  <dimension ref="A1:T42"/>
  <sheetViews>
    <sheetView zoomScale="85" zoomScaleNormal="85" workbookViewId="0" topLeftCell="A1">
      <selection activeCell="D15" sqref="D15"/>
    </sheetView>
  </sheetViews>
  <sheetFormatPr defaultColWidth="9.140625" defaultRowHeight="12"/>
  <cols>
    <col min="1" max="1" width="35.7109375" style="108" customWidth="1"/>
    <col min="2" max="6" width="15.7109375" style="108" customWidth="1"/>
    <col min="7" max="7" width="38.421875" style="108" customWidth="1"/>
    <col min="8" max="8" width="14.8515625" style="108" customWidth="1"/>
    <col min="9" max="11" width="15.7109375" style="108" customWidth="1"/>
    <col min="12" max="12" width="9.140625" style="108" customWidth="1"/>
    <col min="13" max="16384" width="9.140625" style="108" customWidth="1"/>
  </cols>
  <sheetData>
    <row r="1" ht="20.25">
      <c r="A1" s="109" t="s">
        <v>16</v>
      </c>
    </row>
    <row r="2" spans="1:11" ht="24">
      <c r="A2" s="110" t="s">
        <v>17</v>
      </c>
      <c r="B2" s="111"/>
      <c r="C2" s="111"/>
      <c r="D2" s="111"/>
      <c r="E2" s="111"/>
      <c r="F2" s="111"/>
      <c r="G2" s="111"/>
      <c r="H2" s="111"/>
      <c r="I2" s="111"/>
      <c r="J2" s="111"/>
      <c r="K2" s="111"/>
    </row>
    <row r="3" ht="15.75">
      <c r="K3" s="134" t="s">
        <v>18</v>
      </c>
    </row>
    <row r="4" spans="1:11" ht="15.75">
      <c r="A4" s="112" t="s">
        <v>19</v>
      </c>
      <c r="B4" s="113"/>
      <c r="C4" s="113"/>
      <c r="D4" s="113"/>
      <c r="E4" s="113"/>
      <c r="F4" s="113"/>
      <c r="G4" s="114" t="s">
        <v>20</v>
      </c>
      <c r="H4" s="113"/>
      <c r="I4" s="113"/>
      <c r="J4" s="113"/>
      <c r="K4" s="135"/>
    </row>
    <row r="5" spans="1:11" ht="48.75" customHeight="1">
      <c r="A5" s="115" t="s">
        <v>21</v>
      </c>
      <c r="B5" s="115" t="s">
        <v>22</v>
      </c>
      <c r="C5" s="115" t="s">
        <v>23</v>
      </c>
      <c r="D5" s="115" t="s">
        <v>24</v>
      </c>
      <c r="E5" s="115" t="s">
        <v>25</v>
      </c>
      <c r="F5" s="116" t="s">
        <v>26</v>
      </c>
      <c r="G5" s="117" t="s">
        <v>27</v>
      </c>
      <c r="H5" s="115" t="s">
        <v>22</v>
      </c>
      <c r="I5" s="115" t="s">
        <v>23</v>
      </c>
      <c r="J5" s="115" t="s">
        <v>24</v>
      </c>
      <c r="K5" s="117" t="s">
        <v>28</v>
      </c>
    </row>
    <row r="6" spans="1:11" ht="16.5">
      <c r="A6" s="118" t="s">
        <v>29</v>
      </c>
      <c r="B6" s="119">
        <f>SUM(B23,B7)</f>
        <v>157493</v>
      </c>
      <c r="C6" s="119">
        <f>SUM(C23,C7)</f>
        <v>165368</v>
      </c>
      <c r="D6" s="119">
        <f>SUM(D23,D7)</f>
        <v>141843</v>
      </c>
      <c r="E6" s="120">
        <f>D6/B6-1</f>
        <v>-0.09936949578711429</v>
      </c>
      <c r="F6" s="120">
        <f>(D6+21381)/(B6+4115)-1</f>
        <v>0.009999504975001239</v>
      </c>
      <c r="G6" s="118" t="s">
        <v>30</v>
      </c>
      <c r="H6" s="119">
        <f>SUM(H7:H30)</f>
        <v>231011</v>
      </c>
      <c r="I6" s="119">
        <f>SUM(I7:I30)</f>
        <v>254576</v>
      </c>
      <c r="J6" s="119">
        <f>SUM(J7:J30)</f>
        <v>243778</v>
      </c>
      <c r="K6" s="120">
        <f aca="true" t="shared" si="0" ref="K6:K26">J6/H6-1</f>
        <v>0.055265766565228525</v>
      </c>
    </row>
    <row r="7" spans="1:11" ht="16.5">
      <c r="A7" s="118" t="s">
        <v>31</v>
      </c>
      <c r="B7" s="119">
        <f>SUM(B8:B21)</f>
        <v>128517</v>
      </c>
      <c r="C7" s="119">
        <f>SUM(C8:C21)</f>
        <v>136228</v>
      </c>
      <c r="D7" s="119">
        <f>SUM(D8:D21)</f>
        <v>94986</v>
      </c>
      <c r="E7" s="120">
        <f>D7/B7-1</f>
        <v>-0.2609071173463433</v>
      </c>
      <c r="F7" s="120">
        <f>(D7+21381)/(B7+4115)-1</f>
        <v>-0.12263254719826289</v>
      </c>
      <c r="G7" s="121" t="s">
        <v>32</v>
      </c>
      <c r="H7" s="122">
        <v>39131</v>
      </c>
      <c r="I7" s="122">
        <v>46876</v>
      </c>
      <c r="J7" s="122">
        <v>37376</v>
      </c>
      <c r="K7" s="124">
        <f t="shared" si="0"/>
        <v>-0.04484935217602415</v>
      </c>
    </row>
    <row r="8" spans="1:11" ht="16.5">
      <c r="A8" s="123" t="s">
        <v>33</v>
      </c>
      <c r="B8" s="122">
        <v>49409</v>
      </c>
      <c r="C8" s="122">
        <v>51351</v>
      </c>
      <c r="D8" s="122">
        <v>21027</v>
      </c>
      <c r="E8" s="124">
        <f>D8/B8-1</f>
        <v>-0.5744297597603676</v>
      </c>
      <c r="F8" s="124">
        <f>(D8+21381)/(B8+4115)-1</f>
        <v>-0.20768253493759814</v>
      </c>
      <c r="G8" s="121" t="s">
        <v>34</v>
      </c>
      <c r="H8" s="122"/>
      <c r="I8" s="122"/>
      <c r="J8" s="122">
        <v>0</v>
      </c>
      <c r="K8" s="124"/>
    </row>
    <row r="9" spans="1:11" ht="16.5">
      <c r="A9" s="123" t="s">
        <v>35</v>
      </c>
      <c r="B9" s="122">
        <v>0</v>
      </c>
      <c r="C9" s="122">
        <v>0</v>
      </c>
      <c r="D9" s="122">
        <v>0</v>
      </c>
      <c r="E9" s="124">
        <v>0</v>
      </c>
      <c r="F9" s="124">
        <v>0</v>
      </c>
      <c r="G9" s="121" t="s">
        <v>36</v>
      </c>
      <c r="H9" s="122">
        <v>493</v>
      </c>
      <c r="I9" s="122">
        <v>567</v>
      </c>
      <c r="J9" s="122">
        <v>555</v>
      </c>
      <c r="K9" s="124">
        <f t="shared" si="0"/>
        <v>0.12576064908722118</v>
      </c>
    </row>
    <row r="10" spans="1:11" ht="16.5">
      <c r="A10" s="123" t="s">
        <v>37</v>
      </c>
      <c r="B10" s="122">
        <v>13621</v>
      </c>
      <c r="C10" s="122">
        <v>14506</v>
      </c>
      <c r="D10" s="122">
        <v>18084</v>
      </c>
      <c r="E10" s="124">
        <f aca="true" t="shared" si="1" ref="E10:E21">D10/B10-1</f>
        <v>0.3276558255634683</v>
      </c>
      <c r="F10" s="124">
        <f aca="true" t="shared" si="2" ref="F10:F21">D10/B10-1</f>
        <v>0.3276558255634683</v>
      </c>
      <c r="G10" s="121" t="s">
        <v>38</v>
      </c>
      <c r="H10" s="122">
        <v>20568</v>
      </c>
      <c r="I10" s="122">
        <v>21237</v>
      </c>
      <c r="J10" s="122">
        <v>17180</v>
      </c>
      <c r="K10" s="124">
        <f t="shared" si="0"/>
        <v>-0.16472189809412685</v>
      </c>
    </row>
    <row r="11" spans="1:11" ht="16.5">
      <c r="A11" s="123" t="s">
        <v>39</v>
      </c>
      <c r="B11" s="122">
        <v>3185</v>
      </c>
      <c r="C11" s="122">
        <v>3481</v>
      </c>
      <c r="D11" s="122">
        <v>4865</v>
      </c>
      <c r="E11" s="124">
        <f t="shared" si="1"/>
        <v>0.5274725274725274</v>
      </c>
      <c r="F11" s="124">
        <f t="shared" si="2"/>
        <v>0.5274725274725274</v>
      </c>
      <c r="G11" s="121" t="s">
        <v>40</v>
      </c>
      <c r="H11" s="122">
        <v>45027</v>
      </c>
      <c r="I11" s="122">
        <v>49716</v>
      </c>
      <c r="J11" s="122">
        <v>46372</v>
      </c>
      <c r="K11" s="124">
        <f t="shared" si="0"/>
        <v>0.029870966309103464</v>
      </c>
    </row>
    <row r="12" spans="1:11" ht="16.5">
      <c r="A12" s="123" t="s">
        <v>41</v>
      </c>
      <c r="B12" s="122">
        <v>13160</v>
      </c>
      <c r="C12" s="122">
        <v>14252</v>
      </c>
      <c r="D12" s="122">
        <v>9586</v>
      </c>
      <c r="E12" s="124">
        <f t="shared" si="1"/>
        <v>-0.27158054711246205</v>
      </c>
      <c r="F12" s="124">
        <f t="shared" si="2"/>
        <v>-0.27158054711246205</v>
      </c>
      <c r="G12" s="121" t="s">
        <v>42</v>
      </c>
      <c r="H12" s="122">
        <v>17294</v>
      </c>
      <c r="I12" s="122">
        <v>16851</v>
      </c>
      <c r="J12" s="122">
        <f>17108</f>
        <v>17108</v>
      </c>
      <c r="K12" s="124">
        <f t="shared" si="0"/>
        <v>-0.01075517520527347</v>
      </c>
    </row>
    <row r="13" spans="1:11" ht="16.5">
      <c r="A13" s="123" t="s">
        <v>43</v>
      </c>
      <c r="B13" s="122">
        <v>11613</v>
      </c>
      <c r="C13" s="122">
        <v>11752</v>
      </c>
      <c r="D13" s="122">
        <v>9695</v>
      </c>
      <c r="E13" s="124">
        <f t="shared" si="1"/>
        <v>-0.1651597347799879</v>
      </c>
      <c r="F13" s="124">
        <f t="shared" si="2"/>
        <v>-0.1651597347799879</v>
      </c>
      <c r="G13" s="121" t="s">
        <v>44</v>
      </c>
      <c r="H13" s="122">
        <v>5113</v>
      </c>
      <c r="I13" s="122">
        <v>4704</v>
      </c>
      <c r="J13" s="122">
        <v>2585</v>
      </c>
      <c r="K13" s="124">
        <f t="shared" si="0"/>
        <v>-0.4944259730099746</v>
      </c>
    </row>
    <row r="14" spans="1:11" ht="16.5">
      <c r="A14" s="123" t="s">
        <v>45</v>
      </c>
      <c r="B14" s="122">
        <v>3385</v>
      </c>
      <c r="C14" s="122">
        <v>3903</v>
      </c>
      <c r="D14" s="122">
        <v>3885</v>
      </c>
      <c r="E14" s="124">
        <f t="shared" si="1"/>
        <v>0.14771048744460846</v>
      </c>
      <c r="F14" s="124">
        <f t="shared" si="2"/>
        <v>0.14771048744460846</v>
      </c>
      <c r="G14" s="121" t="s">
        <v>46</v>
      </c>
      <c r="H14" s="122">
        <v>31510</v>
      </c>
      <c r="I14" s="122">
        <v>36699</v>
      </c>
      <c r="J14" s="122">
        <f>34009</f>
        <v>34009</v>
      </c>
      <c r="K14" s="124">
        <f t="shared" si="0"/>
        <v>0.07930815614090769</v>
      </c>
    </row>
    <row r="15" spans="1:11" ht="16.5">
      <c r="A15" s="123" t="s">
        <v>47</v>
      </c>
      <c r="B15" s="122">
        <v>3581</v>
      </c>
      <c r="C15" s="122">
        <v>3638</v>
      </c>
      <c r="D15" s="122">
        <v>2252</v>
      </c>
      <c r="E15" s="124">
        <f t="shared" si="1"/>
        <v>-0.37112538397095785</v>
      </c>
      <c r="F15" s="124">
        <f t="shared" si="2"/>
        <v>-0.37112538397095785</v>
      </c>
      <c r="G15" s="121" t="s">
        <v>48</v>
      </c>
      <c r="H15" s="122">
        <v>20976</v>
      </c>
      <c r="I15" s="122">
        <v>20641</v>
      </c>
      <c r="J15" s="122">
        <f>30750</f>
        <v>30750</v>
      </c>
      <c r="K15" s="124">
        <f t="shared" si="0"/>
        <v>0.46596109839816924</v>
      </c>
    </row>
    <row r="16" spans="1:11" ht="16.5">
      <c r="A16" s="123" t="s">
        <v>49</v>
      </c>
      <c r="B16" s="122">
        <v>10030</v>
      </c>
      <c r="C16" s="122">
        <v>10261</v>
      </c>
      <c r="D16" s="122">
        <v>8650</v>
      </c>
      <c r="E16" s="124">
        <f t="shared" si="1"/>
        <v>-0.13758723828514452</v>
      </c>
      <c r="F16" s="124">
        <f t="shared" si="2"/>
        <v>-0.13758723828514452</v>
      </c>
      <c r="G16" s="121" t="s">
        <v>50</v>
      </c>
      <c r="H16" s="122">
        <v>6152</v>
      </c>
      <c r="I16" s="122">
        <v>3890</v>
      </c>
      <c r="J16" s="122">
        <v>2833</v>
      </c>
      <c r="K16" s="124">
        <f t="shared" si="0"/>
        <v>-0.5394993498049414</v>
      </c>
    </row>
    <row r="17" spans="1:11" ht="16.5">
      <c r="A17" s="123" t="s">
        <v>51</v>
      </c>
      <c r="B17" s="122">
        <v>2696</v>
      </c>
      <c r="C17" s="122">
        <v>2852</v>
      </c>
      <c r="D17" s="122">
        <v>2913</v>
      </c>
      <c r="E17" s="124">
        <f t="shared" si="1"/>
        <v>0.08048961424332335</v>
      </c>
      <c r="F17" s="124">
        <f t="shared" si="2"/>
        <v>0.08048961424332335</v>
      </c>
      <c r="G17" s="121" t="s">
        <v>52</v>
      </c>
      <c r="H17" s="122">
        <v>9460</v>
      </c>
      <c r="I17" s="122">
        <v>11379</v>
      </c>
      <c r="J17" s="122">
        <v>6602</v>
      </c>
      <c r="K17" s="124">
        <f t="shared" si="0"/>
        <v>-0.30211416490486254</v>
      </c>
    </row>
    <row r="18" spans="1:11" ht="16.5">
      <c r="A18" s="123" t="s">
        <v>53</v>
      </c>
      <c r="B18" s="122">
        <v>1852</v>
      </c>
      <c r="C18" s="122">
        <v>2345</v>
      </c>
      <c r="D18" s="122">
        <v>1977</v>
      </c>
      <c r="E18" s="124">
        <f t="shared" si="1"/>
        <v>0.06749460043196542</v>
      </c>
      <c r="F18" s="124">
        <f t="shared" si="2"/>
        <v>0.06749460043196542</v>
      </c>
      <c r="G18" s="121" t="s">
        <v>54</v>
      </c>
      <c r="H18" s="122">
        <v>9924</v>
      </c>
      <c r="I18" s="122">
        <v>9758</v>
      </c>
      <c r="J18" s="122">
        <v>9911</v>
      </c>
      <c r="K18" s="124">
        <f t="shared" si="0"/>
        <v>-0.0013099556630390419</v>
      </c>
    </row>
    <row r="19" spans="1:11" ht="16.5">
      <c r="A19" s="123" t="s">
        <v>55</v>
      </c>
      <c r="B19" s="122">
        <v>15829</v>
      </c>
      <c r="C19" s="122">
        <v>17728</v>
      </c>
      <c r="D19" s="122">
        <v>11862</v>
      </c>
      <c r="E19" s="124">
        <f t="shared" si="1"/>
        <v>-0.25061595805167736</v>
      </c>
      <c r="F19" s="124">
        <f t="shared" si="2"/>
        <v>-0.25061595805167736</v>
      </c>
      <c r="G19" s="121" t="s">
        <v>56</v>
      </c>
      <c r="H19" s="122">
        <v>1897</v>
      </c>
      <c r="I19" s="122">
        <v>1948</v>
      </c>
      <c r="J19" s="122">
        <f>867+500</f>
        <v>1367</v>
      </c>
      <c r="K19" s="124">
        <f t="shared" si="0"/>
        <v>-0.27938850817079597</v>
      </c>
    </row>
    <row r="20" spans="1:11" ht="16.5">
      <c r="A20" s="123" t="s">
        <v>57</v>
      </c>
      <c r="B20" s="122">
        <v>153</v>
      </c>
      <c r="C20" s="122">
        <v>159</v>
      </c>
      <c r="D20" s="122">
        <v>190</v>
      </c>
      <c r="E20" s="124">
        <f t="shared" si="1"/>
        <v>0.24183006535947715</v>
      </c>
      <c r="F20" s="124">
        <f t="shared" si="2"/>
        <v>0.24183006535947715</v>
      </c>
      <c r="G20" s="121" t="s">
        <v>58</v>
      </c>
      <c r="H20" s="122">
        <v>1329</v>
      </c>
      <c r="I20" s="122">
        <v>9335</v>
      </c>
      <c r="J20" s="122">
        <v>16837</v>
      </c>
      <c r="K20" s="124">
        <f t="shared" si="0"/>
        <v>11.668924003009781</v>
      </c>
    </row>
    <row r="21" spans="1:11" ht="16.5">
      <c r="A21" s="123" t="s">
        <v>59</v>
      </c>
      <c r="B21" s="122">
        <v>3</v>
      </c>
      <c r="C21" s="122">
        <v>0</v>
      </c>
      <c r="D21" s="122">
        <v>0</v>
      </c>
      <c r="E21" s="124">
        <f t="shared" si="1"/>
        <v>-1</v>
      </c>
      <c r="F21" s="124">
        <f t="shared" si="2"/>
        <v>-1</v>
      </c>
      <c r="G21" s="121" t="s">
        <v>60</v>
      </c>
      <c r="H21" s="122">
        <v>3594</v>
      </c>
      <c r="I21" s="122">
        <v>169</v>
      </c>
      <c r="J21" s="122">
        <v>2016</v>
      </c>
      <c r="K21" s="124">
        <f t="shared" si="0"/>
        <v>-0.43906510851419034</v>
      </c>
    </row>
    <row r="22" spans="1:11" ht="16.5">
      <c r="A22" s="123"/>
      <c r="B22" s="122"/>
      <c r="C22" s="122"/>
      <c r="D22" s="122"/>
      <c r="E22" s="120"/>
      <c r="F22" s="120"/>
      <c r="G22" s="121" t="s">
        <v>61</v>
      </c>
      <c r="H22" s="122">
        <v>4049</v>
      </c>
      <c r="I22" s="122">
        <v>995</v>
      </c>
      <c r="J22" s="122">
        <v>2341</v>
      </c>
      <c r="K22" s="124">
        <f t="shared" si="0"/>
        <v>-0.4218325512472215</v>
      </c>
    </row>
    <row r="23" spans="1:11" ht="17.25" customHeight="1">
      <c r="A23" s="118" t="s">
        <v>62</v>
      </c>
      <c r="B23" s="119">
        <f>SUM(B24:B29)</f>
        <v>28976</v>
      </c>
      <c r="C23" s="119">
        <f>SUM(C24:C29)</f>
        <v>29140</v>
      </c>
      <c r="D23" s="119">
        <f>SUM(D24:D29)</f>
        <v>46857</v>
      </c>
      <c r="E23" s="120">
        <f aca="true" t="shared" si="3" ref="E23:E29">D23/B23-1</f>
        <v>0.6170969077857538</v>
      </c>
      <c r="F23" s="120">
        <f aca="true" t="shared" si="4" ref="F23:F29">D23/B23-1</f>
        <v>0.6170969077857538</v>
      </c>
      <c r="G23" s="121" t="s">
        <v>63</v>
      </c>
      <c r="H23" s="122">
        <v>1881</v>
      </c>
      <c r="I23" s="122">
        <v>1924</v>
      </c>
      <c r="J23" s="122">
        <v>1644</v>
      </c>
      <c r="K23" s="124">
        <f t="shared" si="0"/>
        <v>-0.12599681020733655</v>
      </c>
    </row>
    <row r="24" spans="1:20" ht="16.5">
      <c r="A24" s="123" t="s">
        <v>64</v>
      </c>
      <c r="B24" s="122">
        <v>14261</v>
      </c>
      <c r="C24" s="122">
        <v>15171</v>
      </c>
      <c r="D24" s="122">
        <v>7931</v>
      </c>
      <c r="E24" s="124">
        <f t="shared" si="3"/>
        <v>-0.4438678914522123</v>
      </c>
      <c r="F24" s="124">
        <f t="shared" si="4"/>
        <v>-0.4438678914522123</v>
      </c>
      <c r="G24" s="121" t="s">
        <v>65</v>
      </c>
      <c r="H24" s="122">
        <v>7969</v>
      </c>
      <c r="I24" s="122">
        <v>10710</v>
      </c>
      <c r="J24" s="122">
        <v>8816</v>
      </c>
      <c r="K24" s="124">
        <f t="shared" si="0"/>
        <v>0.10628686158865608</v>
      </c>
      <c r="T24" s="136"/>
    </row>
    <row r="25" spans="1:11" ht="18" customHeight="1">
      <c r="A25" s="123" t="s">
        <v>66</v>
      </c>
      <c r="B25" s="122">
        <v>3579</v>
      </c>
      <c r="C25" s="122">
        <v>4399</v>
      </c>
      <c r="D25" s="122">
        <v>3140</v>
      </c>
      <c r="E25" s="124">
        <f t="shared" si="3"/>
        <v>-0.12265996088292819</v>
      </c>
      <c r="F25" s="124">
        <f t="shared" si="4"/>
        <v>-0.12265996088292819</v>
      </c>
      <c r="G25" s="121" t="s">
        <v>67</v>
      </c>
      <c r="H25" s="122">
        <v>7</v>
      </c>
      <c r="I25" s="122">
        <v>0</v>
      </c>
      <c r="J25" s="122">
        <v>103</v>
      </c>
      <c r="K25" s="124">
        <f t="shared" si="0"/>
        <v>13.714285714285714</v>
      </c>
    </row>
    <row r="26" spans="1:11" ht="18.75" customHeight="1">
      <c r="A26" s="123" t="s">
        <v>68</v>
      </c>
      <c r="B26" s="122">
        <v>1194</v>
      </c>
      <c r="C26" s="122">
        <v>1320</v>
      </c>
      <c r="D26" s="122">
        <v>1618</v>
      </c>
      <c r="E26" s="124">
        <f t="shared" si="3"/>
        <v>0.3551088777219431</v>
      </c>
      <c r="F26" s="124">
        <f t="shared" si="4"/>
        <v>0.3551088777219431</v>
      </c>
      <c r="G26" s="121" t="s">
        <v>69</v>
      </c>
      <c r="H26" s="122">
        <v>2905</v>
      </c>
      <c r="I26" s="122">
        <v>4254</v>
      </c>
      <c r="J26" s="122">
        <v>3405</v>
      </c>
      <c r="K26" s="124">
        <f t="shared" si="0"/>
        <v>0.17211703958691915</v>
      </c>
    </row>
    <row r="27" spans="1:11" ht="16.5">
      <c r="A27" s="125" t="s">
        <v>70</v>
      </c>
      <c r="B27" s="122">
        <v>2027</v>
      </c>
      <c r="C27" s="122">
        <v>660</v>
      </c>
      <c r="D27" s="122">
        <v>23895</v>
      </c>
      <c r="E27" s="124">
        <f t="shared" si="3"/>
        <v>10.788357178095708</v>
      </c>
      <c r="F27" s="124">
        <f t="shared" si="4"/>
        <v>10.788357178095708</v>
      </c>
      <c r="G27" s="121" t="s">
        <v>71</v>
      </c>
      <c r="H27" s="122"/>
      <c r="I27" s="122">
        <v>2000</v>
      </c>
      <c r="J27" s="122">
        <v>0</v>
      </c>
      <c r="K27" s="124"/>
    </row>
    <row r="28" spans="1:11" ht="33">
      <c r="A28" s="125" t="s">
        <v>72</v>
      </c>
      <c r="B28" s="122">
        <v>3157</v>
      </c>
      <c r="C28" s="122">
        <v>7080</v>
      </c>
      <c r="D28" s="122">
        <v>10357</v>
      </c>
      <c r="E28" s="124">
        <f t="shared" si="3"/>
        <v>2.2806461830852074</v>
      </c>
      <c r="F28" s="124">
        <f t="shared" si="4"/>
        <v>2.2806461830852074</v>
      </c>
      <c r="G28" s="121" t="s">
        <v>73</v>
      </c>
      <c r="H28" s="122">
        <v>-99</v>
      </c>
      <c r="I28" s="122">
        <v>0</v>
      </c>
      <c r="J28" s="122">
        <v>0</v>
      </c>
      <c r="K28" s="124">
        <f>J28/H28-1</f>
        <v>-1</v>
      </c>
    </row>
    <row r="29" spans="1:11" ht="16.5">
      <c r="A29" s="123" t="s">
        <v>74</v>
      </c>
      <c r="B29" s="122">
        <v>4758</v>
      </c>
      <c r="C29" s="122">
        <v>510</v>
      </c>
      <c r="D29" s="122">
        <v>-84</v>
      </c>
      <c r="E29" s="124">
        <f t="shared" si="3"/>
        <v>-1.0176544766708702</v>
      </c>
      <c r="F29" s="124">
        <f t="shared" si="4"/>
        <v>-1.0176544766708702</v>
      </c>
      <c r="G29" s="121" t="s">
        <v>75</v>
      </c>
      <c r="H29" s="122">
        <v>1823</v>
      </c>
      <c r="I29" s="122">
        <v>920</v>
      </c>
      <c r="J29" s="122">
        <v>1967</v>
      </c>
      <c r="K29" s="124">
        <f>J29/H29-1</f>
        <v>0.07899067471201326</v>
      </c>
    </row>
    <row r="30" spans="1:11" ht="16.5">
      <c r="A30" s="123"/>
      <c r="B30" s="122"/>
      <c r="C30" s="122"/>
      <c r="D30" s="122"/>
      <c r="E30" s="120"/>
      <c r="F30" s="120"/>
      <c r="G30" s="121" t="s">
        <v>76</v>
      </c>
      <c r="H30" s="122">
        <v>8</v>
      </c>
      <c r="I30" s="122">
        <v>3</v>
      </c>
      <c r="J30" s="122">
        <v>1</v>
      </c>
      <c r="K30" s="124">
        <f>J30/H30-1</f>
        <v>-0.875</v>
      </c>
    </row>
    <row r="31" spans="1:11" ht="16.5">
      <c r="A31" s="123"/>
      <c r="B31" s="122"/>
      <c r="C31" s="122"/>
      <c r="D31" s="122"/>
      <c r="E31" s="120"/>
      <c r="F31" s="120"/>
      <c r="G31" s="121"/>
      <c r="H31" s="122"/>
      <c r="I31" s="122"/>
      <c r="J31" s="122"/>
      <c r="K31" s="120"/>
    </row>
    <row r="32" spans="1:11" ht="16.5">
      <c r="A32" s="123"/>
      <c r="B32" s="122"/>
      <c r="C32" s="122"/>
      <c r="D32" s="122"/>
      <c r="E32" s="120"/>
      <c r="F32" s="120"/>
      <c r="G32" s="121"/>
      <c r="H32" s="122"/>
      <c r="I32" s="122"/>
      <c r="J32" s="122"/>
      <c r="K32" s="120"/>
    </row>
    <row r="33" spans="1:11" ht="16.5">
      <c r="A33" s="123"/>
      <c r="B33" s="122"/>
      <c r="C33" s="122"/>
      <c r="D33" s="122"/>
      <c r="E33" s="120"/>
      <c r="F33" s="120"/>
      <c r="G33" s="126"/>
      <c r="H33" s="122"/>
      <c r="I33" s="122"/>
      <c r="J33" s="122"/>
      <c r="K33" s="120"/>
    </row>
    <row r="34" spans="1:11" ht="16.5">
      <c r="A34" s="118" t="s">
        <v>77</v>
      </c>
      <c r="B34" s="119">
        <v>2431</v>
      </c>
      <c r="C34" s="119">
        <v>15014</v>
      </c>
      <c r="D34" s="119">
        <v>14700</v>
      </c>
      <c r="E34" s="120">
        <f aca="true" t="shared" si="5" ref="E34:E39">D34/B34-1</f>
        <v>5.0468942821884</v>
      </c>
      <c r="F34" s="120">
        <v>5.0468942821884</v>
      </c>
      <c r="G34" s="127" t="s">
        <v>78</v>
      </c>
      <c r="H34" s="119">
        <v>14654</v>
      </c>
      <c r="I34" s="119">
        <v>15178</v>
      </c>
      <c r="J34" s="119">
        <f>15178</f>
        <v>15178</v>
      </c>
      <c r="K34" s="120">
        <f>J34/H34-1</f>
        <v>0.03575815477002875</v>
      </c>
    </row>
    <row r="35" spans="1:11" ht="16.5">
      <c r="A35" s="118" t="s">
        <v>79</v>
      </c>
      <c r="B35" s="119">
        <v>63872</v>
      </c>
      <c r="C35" s="119">
        <v>19103</v>
      </c>
      <c r="D35" s="119">
        <v>55024</v>
      </c>
      <c r="E35" s="120">
        <f t="shared" si="5"/>
        <v>-0.13852705410821642</v>
      </c>
      <c r="F35" s="120">
        <v>-0.13852705410821642</v>
      </c>
      <c r="G35" s="127" t="s">
        <v>80</v>
      </c>
      <c r="H35" s="119">
        <v>8755</v>
      </c>
      <c r="I35" s="119">
        <v>999</v>
      </c>
      <c r="J35" s="119">
        <v>998.7</v>
      </c>
      <c r="K35" s="120">
        <f>J35/H35-1</f>
        <v>-0.8859280411193604</v>
      </c>
    </row>
    <row r="36" spans="1:11" ht="16.5">
      <c r="A36" s="118" t="s">
        <v>81</v>
      </c>
      <c r="B36" s="119">
        <v>8754</v>
      </c>
      <c r="C36" s="119">
        <v>0</v>
      </c>
      <c r="D36" s="119">
        <v>998</v>
      </c>
      <c r="E36" s="120">
        <f t="shared" si="5"/>
        <v>-0.8859949737262965</v>
      </c>
      <c r="F36" s="120">
        <v>-0.8859949737262965</v>
      </c>
      <c r="G36" s="127" t="s">
        <v>82</v>
      </c>
      <c r="H36" s="119">
        <v>16325</v>
      </c>
      <c r="I36" s="119"/>
      <c r="J36" s="119">
        <f>13000-13000</f>
        <v>0</v>
      </c>
      <c r="K36" s="120">
        <f>J36/H36-1</f>
        <v>-1</v>
      </c>
    </row>
    <row r="37" spans="1:11" ht="16.5">
      <c r="A37" s="118" t="s">
        <v>83</v>
      </c>
      <c r="B37" s="119">
        <v>17000</v>
      </c>
      <c r="C37" s="119">
        <v>22000</v>
      </c>
      <c r="D37" s="119">
        <v>8000</v>
      </c>
      <c r="E37" s="120">
        <f t="shared" si="5"/>
        <v>-0.5294117647058824</v>
      </c>
      <c r="F37" s="120">
        <v>0.2941176470588236</v>
      </c>
      <c r="G37" s="128"/>
      <c r="H37" s="119"/>
      <c r="I37" s="119"/>
      <c r="J37" s="119"/>
      <c r="K37" s="120"/>
    </row>
    <row r="38" spans="1:11" ht="16.5">
      <c r="A38" s="118" t="s">
        <v>84</v>
      </c>
      <c r="B38" s="119">
        <v>35895</v>
      </c>
      <c r="C38" s="119">
        <v>50000</v>
      </c>
      <c r="D38" s="119">
        <f>40000+2000-2500</f>
        <v>39500</v>
      </c>
      <c r="E38" s="120">
        <f t="shared" si="5"/>
        <v>0.10043181501601905</v>
      </c>
      <c r="F38" s="120">
        <v>0.17007939824488094</v>
      </c>
      <c r="G38" s="127" t="s">
        <v>85</v>
      </c>
      <c r="H38" s="119">
        <v>14700</v>
      </c>
      <c r="I38" s="119">
        <f>I39-I6-I34-I35-I36-I37</f>
        <v>732</v>
      </c>
      <c r="J38" s="119">
        <f>J39-J6-J34-J35-J36-J37</f>
        <v>110.29999999999995</v>
      </c>
      <c r="K38" s="120">
        <f>J38/H38-1</f>
        <v>-0.9924965986394558</v>
      </c>
    </row>
    <row r="39" spans="1:11" ht="16.5">
      <c r="A39" s="129" t="s">
        <v>86</v>
      </c>
      <c r="B39" s="119">
        <f>SUM(B34:B38,B6)</f>
        <v>285445</v>
      </c>
      <c r="C39" s="119">
        <f>SUM(C34:C38,C6)</f>
        <v>271485</v>
      </c>
      <c r="D39" s="119">
        <f>D6+D34+D35+D36+D37+D38</f>
        <v>260065</v>
      </c>
      <c r="E39" s="120">
        <f t="shared" si="5"/>
        <v>-0.08891380125768533</v>
      </c>
      <c r="F39" s="120">
        <v>-0.028425791308308135</v>
      </c>
      <c r="G39" s="130" t="s">
        <v>87</v>
      </c>
      <c r="H39" s="119">
        <f>SUM(H34:H38,H6)</f>
        <v>285445</v>
      </c>
      <c r="I39" s="119">
        <f>C39</f>
        <v>271485</v>
      </c>
      <c r="J39" s="119">
        <f>D39</f>
        <v>260065</v>
      </c>
      <c r="K39" s="120">
        <f>J39/H39-1</f>
        <v>-0.08891380125768533</v>
      </c>
    </row>
    <row r="40" ht="14.25" customHeight="1"/>
    <row r="41" spans="1:11" ht="14.25" customHeight="1">
      <c r="A41" s="131" t="s">
        <v>88</v>
      </c>
      <c r="B41" s="132"/>
      <c r="C41" s="132"/>
      <c r="D41" s="132"/>
      <c r="E41" s="132"/>
      <c r="F41" s="132"/>
      <c r="G41" s="132"/>
      <c r="H41" s="132"/>
      <c r="I41" s="132"/>
      <c r="J41" s="132"/>
      <c r="K41" s="132"/>
    </row>
    <row r="42" ht="15.75">
      <c r="D42" s="133"/>
    </row>
  </sheetData>
  <sheetProtection/>
  <mergeCells count="4">
    <mergeCell ref="A2:K2"/>
    <mergeCell ref="A4:F4"/>
    <mergeCell ref="G4:K4"/>
    <mergeCell ref="A41:K41"/>
  </mergeCells>
  <printOptions horizontalCentered="1"/>
  <pageMargins left="0.7083333333333334" right="0.7083333333333334" top="0.7479166666666667" bottom="0.7479166666666667" header="0.3145833333333333" footer="0.3145833333333333"/>
  <pageSetup fitToHeight="1"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K47"/>
  <sheetViews>
    <sheetView showZeros="0" zoomScale="85" zoomScaleNormal="85" zoomScaleSheetLayoutView="100" workbookViewId="0" topLeftCell="A7">
      <selection activeCell="G26" sqref="G26"/>
    </sheetView>
  </sheetViews>
  <sheetFormatPr defaultColWidth="9.140625" defaultRowHeight="14.25" customHeight="1"/>
  <cols>
    <col min="1" max="1" width="32.7109375" style="78" customWidth="1"/>
    <col min="2" max="2" width="14.140625" style="79" customWidth="1"/>
    <col min="3" max="4" width="14.140625" style="78" customWidth="1"/>
    <col min="5" max="5" width="13.8515625" style="78" customWidth="1"/>
    <col min="6" max="6" width="62.7109375" style="78" customWidth="1"/>
    <col min="7" max="9" width="13.7109375" style="78" customWidth="1"/>
    <col min="10" max="10" width="14.7109375" style="78" customWidth="1"/>
    <col min="11" max="16384" width="9.140625" style="78" customWidth="1"/>
  </cols>
  <sheetData>
    <row r="1" ht="34.5" customHeight="1">
      <c r="A1" s="80" t="s">
        <v>89</v>
      </c>
    </row>
    <row r="2" spans="1:10" ht="24">
      <c r="A2" s="81" t="s">
        <v>90</v>
      </c>
      <c r="B2" s="82"/>
      <c r="C2" s="82"/>
      <c r="D2" s="82"/>
      <c r="E2" s="82"/>
      <c r="F2" s="82"/>
      <c r="G2" s="82"/>
      <c r="H2" s="82"/>
      <c r="I2" s="82"/>
      <c r="J2" s="82"/>
    </row>
    <row r="3" spans="2:10" ht="15.75">
      <c r="B3" s="78"/>
      <c r="J3" s="105" t="s">
        <v>91</v>
      </c>
    </row>
    <row r="4" spans="1:10" ht="15.75">
      <c r="A4" s="83" t="s">
        <v>92</v>
      </c>
      <c r="B4" s="84"/>
      <c r="C4" s="84"/>
      <c r="D4" s="84"/>
      <c r="E4" s="85"/>
      <c r="F4" s="86" t="s">
        <v>93</v>
      </c>
      <c r="G4" s="86"/>
      <c r="H4" s="86"/>
      <c r="I4" s="86"/>
      <c r="J4" s="86"/>
    </row>
    <row r="5" spans="1:11" ht="47.25">
      <c r="A5" s="86" t="s">
        <v>21</v>
      </c>
      <c r="B5" s="86" t="s">
        <v>22</v>
      </c>
      <c r="C5" s="86" t="s">
        <v>94</v>
      </c>
      <c r="D5" s="86" t="s">
        <v>24</v>
      </c>
      <c r="E5" s="87" t="s">
        <v>95</v>
      </c>
      <c r="F5" s="86" t="s">
        <v>21</v>
      </c>
      <c r="G5" s="86" t="s">
        <v>22</v>
      </c>
      <c r="H5" s="86" t="s">
        <v>94</v>
      </c>
      <c r="I5" s="86" t="s">
        <v>24</v>
      </c>
      <c r="J5" s="87" t="s">
        <v>95</v>
      </c>
      <c r="K5" s="106"/>
    </row>
    <row r="6" spans="1:10" ht="33.75" customHeight="1">
      <c r="A6" s="88" t="s">
        <v>96</v>
      </c>
      <c r="B6" s="89">
        <f>B7+B9+B10+B11+B12+B8+B13</f>
        <v>134168</v>
      </c>
      <c r="C6" s="89">
        <f>C7+C9+C10+C11+C12+C8+C13</f>
        <v>193840</v>
      </c>
      <c r="D6" s="89">
        <f>D7+D8+D9+D10+D11+D12+D13</f>
        <v>108197</v>
      </c>
      <c r="E6" s="90">
        <f aca="true" t="shared" si="0" ref="E6:E12">(D6-B6)/B6</f>
        <v>-0.19357074712300995</v>
      </c>
      <c r="F6" s="88" t="s">
        <v>97</v>
      </c>
      <c r="G6" s="89">
        <f>G7+G9+G10+G11+G12+G13+G14+G15+G16+G17+G18+G19+G20</f>
        <v>218474</v>
      </c>
      <c r="H6" s="89">
        <f>H7+H8+H9+H10+H11+H12+H13+H14+H15+H16+H17+H18+H19+H20</f>
        <v>245134</v>
      </c>
      <c r="I6" s="89">
        <f>SUM(I7:I18)</f>
        <v>324254</v>
      </c>
      <c r="J6" s="90">
        <f>I6/G6-1</f>
        <v>0.48417660682735697</v>
      </c>
    </row>
    <row r="7" spans="1:10" ht="31.5" customHeight="1">
      <c r="A7" s="91" t="s">
        <v>98</v>
      </c>
      <c r="B7" s="92">
        <v>1253</v>
      </c>
      <c r="C7" s="92">
        <v>1922</v>
      </c>
      <c r="D7" s="93">
        <f>975-75</f>
        <v>900</v>
      </c>
      <c r="E7" s="90">
        <f t="shared" si="0"/>
        <v>-0.2817238627294493</v>
      </c>
      <c r="F7" s="91" t="s">
        <v>99</v>
      </c>
      <c r="G7" s="92">
        <v>3</v>
      </c>
      <c r="H7" s="92"/>
      <c r="I7" s="93">
        <v>8</v>
      </c>
      <c r="J7" s="90">
        <f>I7/G7-1</f>
        <v>1.6666666666666665</v>
      </c>
    </row>
    <row r="8" spans="1:10" ht="31.5" customHeight="1">
      <c r="A8" s="91" t="s">
        <v>100</v>
      </c>
      <c r="B8" s="92">
        <v>1244</v>
      </c>
      <c r="C8" s="92">
        <v>847</v>
      </c>
      <c r="D8" s="93">
        <f>776-26</f>
        <v>750</v>
      </c>
      <c r="E8" s="90">
        <f t="shared" si="0"/>
        <v>-0.3971061093247588</v>
      </c>
      <c r="F8" s="94" t="s">
        <v>101</v>
      </c>
      <c r="G8" s="92"/>
      <c r="H8" s="92">
        <v>0</v>
      </c>
      <c r="I8" s="93"/>
      <c r="J8" s="90"/>
    </row>
    <row r="9" spans="1:10" ht="31.5" customHeight="1">
      <c r="A9" s="91" t="s">
        <v>102</v>
      </c>
      <c r="B9" s="93">
        <v>114344</v>
      </c>
      <c r="C9" s="93">
        <v>175721</v>
      </c>
      <c r="D9" s="93">
        <v>93483</v>
      </c>
      <c r="E9" s="90">
        <f t="shared" si="0"/>
        <v>-0.18244070524032743</v>
      </c>
      <c r="F9" s="91" t="s">
        <v>103</v>
      </c>
      <c r="G9" s="93">
        <v>98450</v>
      </c>
      <c r="H9" s="93">
        <v>120030</v>
      </c>
      <c r="I9" s="93">
        <f>50213+2500+13296</f>
        <v>66009</v>
      </c>
      <c r="J9" s="90">
        <f aca="true" t="shared" si="1" ref="J9:J18">I9/G9-1</f>
        <v>-0.3295175215845607</v>
      </c>
    </row>
    <row r="10" spans="1:10" ht="31.5" customHeight="1">
      <c r="A10" s="91" t="s">
        <v>104</v>
      </c>
      <c r="B10" s="93">
        <v>719</v>
      </c>
      <c r="C10" s="93">
        <v>650</v>
      </c>
      <c r="D10" s="93">
        <v>795</v>
      </c>
      <c r="E10" s="90">
        <f t="shared" si="0"/>
        <v>0.10570236439499305</v>
      </c>
      <c r="F10" s="94" t="s">
        <v>105</v>
      </c>
      <c r="G10" s="93">
        <v>2096</v>
      </c>
      <c r="H10" s="93">
        <v>1600</v>
      </c>
      <c r="I10" s="93">
        <v>342</v>
      </c>
      <c r="J10" s="90">
        <f t="shared" si="1"/>
        <v>-0.8368320610687023</v>
      </c>
    </row>
    <row r="11" spans="1:10" ht="31.5" customHeight="1">
      <c r="A11" s="91" t="s">
        <v>106</v>
      </c>
      <c r="B11" s="93">
        <v>9910</v>
      </c>
      <c r="C11" s="93">
        <v>8500</v>
      </c>
      <c r="D11" s="93">
        <v>6500</v>
      </c>
      <c r="E11" s="90">
        <f t="shared" si="0"/>
        <v>-0.3440968718466196</v>
      </c>
      <c r="F11" s="94" t="s">
        <v>107</v>
      </c>
      <c r="G11" s="93">
        <v>657</v>
      </c>
      <c r="H11" s="93">
        <v>605</v>
      </c>
      <c r="I11" s="93">
        <v>305</v>
      </c>
      <c r="J11" s="90">
        <f t="shared" si="1"/>
        <v>-0.5357686453576864</v>
      </c>
    </row>
    <row r="12" spans="1:10" ht="31.5" customHeight="1">
      <c r="A12" s="91" t="s">
        <v>108</v>
      </c>
      <c r="B12" s="93">
        <v>6698</v>
      </c>
      <c r="C12" s="93">
        <v>6200</v>
      </c>
      <c r="D12" s="93">
        <v>5743</v>
      </c>
      <c r="E12" s="90">
        <f t="shared" si="0"/>
        <v>-0.14257987458942967</v>
      </c>
      <c r="F12" s="94" t="s">
        <v>109</v>
      </c>
      <c r="G12" s="93">
        <v>13320</v>
      </c>
      <c r="H12" s="93">
        <v>11466</v>
      </c>
      <c r="I12" s="93">
        <v>5492</v>
      </c>
      <c r="J12" s="90">
        <f t="shared" si="1"/>
        <v>-0.5876876876876878</v>
      </c>
    </row>
    <row r="13" spans="1:10" ht="31.5" customHeight="1">
      <c r="A13" s="91" t="s">
        <v>110</v>
      </c>
      <c r="B13" s="93"/>
      <c r="C13" s="93"/>
      <c r="D13" s="93">
        <v>26</v>
      </c>
      <c r="E13" s="90"/>
      <c r="F13" s="91" t="s">
        <v>111</v>
      </c>
      <c r="G13" s="93">
        <v>6050</v>
      </c>
      <c r="H13" s="93">
        <v>7000</v>
      </c>
      <c r="I13" s="93">
        <v>5734</v>
      </c>
      <c r="J13" s="90">
        <f t="shared" si="1"/>
        <v>-0.05223140495867773</v>
      </c>
    </row>
    <row r="14" spans="1:10" ht="31.5" customHeight="1">
      <c r="A14" s="91"/>
      <c r="B14" s="93"/>
      <c r="C14" s="93"/>
      <c r="D14" s="95"/>
      <c r="E14" s="90"/>
      <c r="F14" s="91" t="s">
        <v>112</v>
      </c>
      <c r="G14" s="93">
        <v>74</v>
      </c>
      <c r="H14" s="93"/>
      <c r="I14" s="93">
        <v>73</v>
      </c>
      <c r="J14" s="90">
        <f t="shared" si="1"/>
        <v>-0.013513513513513487</v>
      </c>
    </row>
    <row r="15" spans="1:10" ht="31.5" customHeight="1">
      <c r="A15" s="91"/>
      <c r="B15" s="93"/>
      <c r="C15" s="93"/>
      <c r="D15" s="95"/>
      <c r="E15" s="90"/>
      <c r="F15" s="91" t="s">
        <v>113</v>
      </c>
      <c r="G15" s="93">
        <v>696</v>
      </c>
      <c r="H15" s="93">
        <v>796</v>
      </c>
      <c r="I15" s="93">
        <v>850</v>
      </c>
      <c r="J15" s="90">
        <f t="shared" si="1"/>
        <v>0.22126436781609193</v>
      </c>
    </row>
    <row r="16" spans="1:10" ht="31.5" customHeight="1">
      <c r="A16" s="96"/>
      <c r="B16" s="93"/>
      <c r="C16" s="93"/>
      <c r="D16" s="95"/>
      <c r="E16" s="90"/>
      <c r="F16" s="91" t="s">
        <v>114</v>
      </c>
      <c r="G16" s="93">
        <v>7017</v>
      </c>
      <c r="H16" s="93">
        <v>11436</v>
      </c>
      <c r="I16" s="93">
        <v>13240</v>
      </c>
      <c r="J16" s="90">
        <f t="shared" si="1"/>
        <v>0.8868462305828702</v>
      </c>
    </row>
    <row r="17" spans="1:10" ht="31.5" customHeight="1">
      <c r="A17" s="96"/>
      <c r="B17" s="93"/>
      <c r="C17" s="93"/>
      <c r="D17" s="95"/>
      <c r="E17" s="90"/>
      <c r="F17" s="91" t="s">
        <v>115</v>
      </c>
      <c r="G17" s="93">
        <v>111</v>
      </c>
      <c r="H17" s="93">
        <v>201</v>
      </c>
      <c r="I17" s="93">
        <v>201</v>
      </c>
      <c r="J17" s="90">
        <f t="shared" si="1"/>
        <v>0.8108108108108107</v>
      </c>
    </row>
    <row r="18" spans="1:10" ht="31.5" customHeight="1">
      <c r="A18" s="96"/>
      <c r="B18" s="93"/>
      <c r="C18" s="93"/>
      <c r="D18" s="95"/>
      <c r="E18" s="90"/>
      <c r="F18" s="91" t="s">
        <v>116</v>
      </c>
      <c r="G18" s="93">
        <v>90000</v>
      </c>
      <c r="H18" s="93">
        <v>92000</v>
      </c>
      <c r="I18" s="93">
        <v>232000</v>
      </c>
      <c r="J18" s="90">
        <f t="shared" si="1"/>
        <v>1.577777777777778</v>
      </c>
    </row>
    <row r="19" spans="1:10" ht="31.5" customHeight="1">
      <c r="A19" s="96"/>
      <c r="B19" s="92"/>
      <c r="C19" s="92"/>
      <c r="D19" s="95"/>
      <c r="E19" s="90"/>
      <c r="F19" s="97" t="s">
        <v>117</v>
      </c>
      <c r="G19" s="92"/>
      <c r="H19" s="92"/>
      <c r="I19" s="95"/>
      <c r="J19" s="90"/>
    </row>
    <row r="20" spans="1:10" ht="31.5" customHeight="1">
      <c r="A20" s="96"/>
      <c r="B20" s="92"/>
      <c r="C20" s="92"/>
      <c r="D20" s="95"/>
      <c r="E20" s="90"/>
      <c r="F20" s="97" t="s">
        <v>118</v>
      </c>
      <c r="G20" s="92"/>
      <c r="H20" s="92"/>
      <c r="I20" s="95"/>
      <c r="J20" s="90"/>
    </row>
    <row r="21" spans="1:10" ht="17.25" customHeight="1">
      <c r="A21" s="96"/>
      <c r="B21" s="98"/>
      <c r="C21" s="98"/>
      <c r="D21" s="95"/>
      <c r="E21" s="90"/>
      <c r="F21" s="91"/>
      <c r="G21" s="98">
        <v>0</v>
      </c>
      <c r="H21" s="98"/>
      <c r="I21" s="95"/>
      <c r="J21" s="90"/>
    </row>
    <row r="22" spans="1:10" ht="17.25" customHeight="1">
      <c r="A22" s="99"/>
      <c r="B22" s="98"/>
      <c r="C22" s="98"/>
      <c r="D22" s="95"/>
      <c r="E22" s="90"/>
      <c r="F22" s="100"/>
      <c r="G22" s="98">
        <v>0</v>
      </c>
      <c r="H22" s="98"/>
      <c r="I22" s="95"/>
      <c r="J22" s="90"/>
    </row>
    <row r="23" spans="1:10" ht="17.25" customHeight="1">
      <c r="A23" s="101" t="s">
        <v>77</v>
      </c>
      <c r="B23" s="102">
        <v>34481</v>
      </c>
      <c r="C23" s="102">
        <v>12342</v>
      </c>
      <c r="D23" s="103">
        <v>23793</v>
      </c>
      <c r="E23" s="90">
        <f>(D23-B23)/B23</f>
        <v>-0.3099678083582263</v>
      </c>
      <c r="F23" s="101" t="s">
        <v>119</v>
      </c>
      <c r="G23" s="102">
        <v>113083</v>
      </c>
      <c r="H23" s="102">
        <v>137803</v>
      </c>
      <c r="I23" s="107">
        <f>74296-13296</f>
        <v>61000</v>
      </c>
      <c r="J23" s="90">
        <f>I23/G23-1</f>
        <v>-0.46057320729022044</v>
      </c>
    </row>
    <row r="24" spans="1:10" ht="17.25" customHeight="1">
      <c r="A24" s="101" t="s">
        <v>120</v>
      </c>
      <c r="B24" s="102">
        <v>130301</v>
      </c>
      <c r="C24" s="102">
        <v>135469</v>
      </c>
      <c r="D24" s="103">
        <f>53640+5250+44</f>
        <v>58934</v>
      </c>
      <c r="E24" s="90">
        <f>(D24-B24)/B24</f>
        <v>-0.5477087666249684</v>
      </c>
      <c r="F24" s="101" t="s">
        <v>121</v>
      </c>
      <c r="G24" s="102">
        <v>42000</v>
      </c>
      <c r="H24" s="102">
        <v>0</v>
      </c>
      <c r="I24" s="107"/>
      <c r="J24" s="90"/>
    </row>
    <row r="25" spans="1:10" ht="17.25" customHeight="1">
      <c r="A25" s="101" t="s">
        <v>122</v>
      </c>
      <c r="B25" s="102">
        <v>132000</v>
      </c>
      <c r="C25" s="102">
        <v>92000</v>
      </c>
      <c r="D25" s="103">
        <v>232000</v>
      </c>
      <c r="E25" s="90">
        <f>(D25-B25)/B25</f>
        <v>0.7575757575757576</v>
      </c>
      <c r="F25" s="101" t="s">
        <v>123</v>
      </c>
      <c r="G25" s="102">
        <v>33600</v>
      </c>
      <c r="H25" s="102">
        <v>50000</v>
      </c>
      <c r="I25" s="107">
        <f>40000-2500</f>
        <v>37500</v>
      </c>
      <c r="J25" s="90">
        <f>I25/G25-1</f>
        <v>0.1160714285714286</v>
      </c>
    </row>
    <row r="26" spans="1:10" ht="17.25" customHeight="1">
      <c r="A26" s="101" t="s">
        <v>124</v>
      </c>
      <c r="B26" s="103">
        <v>0</v>
      </c>
      <c r="C26" s="103"/>
      <c r="D26" s="103"/>
      <c r="E26" s="90"/>
      <c r="F26" s="101" t="s">
        <v>85</v>
      </c>
      <c r="G26" s="103">
        <f>G27-G6-G23-G24-G25</f>
        <v>23793</v>
      </c>
      <c r="H26" s="103">
        <f>H27-H6-H23-H25</f>
        <v>714</v>
      </c>
      <c r="I26" s="107">
        <f>I27-I6-I23-I24-I25</f>
        <v>170</v>
      </c>
      <c r="J26" s="90">
        <f>I26/G26-1</f>
        <v>-0.9928550413987307</v>
      </c>
    </row>
    <row r="27" spans="1:10" ht="17.25" customHeight="1">
      <c r="A27" s="104" t="s">
        <v>86</v>
      </c>
      <c r="B27" s="89">
        <f>B6+B23+B24+B25</f>
        <v>430950</v>
      </c>
      <c r="C27" s="89">
        <f>C6+C23+C24+C25+C26</f>
        <v>433651</v>
      </c>
      <c r="D27" s="103">
        <f>D6+D23+D24+D25</f>
        <v>422924</v>
      </c>
      <c r="E27" s="90">
        <f>(D27-B27)/B27</f>
        <v>-0.018623970298178444</v>
      </c>
      <c r="F27" s="104" t="s">
        <v>87</v>
      </c>
      <c r="G27" s="89">
        <f>B27</f>
        <v>430950</v>
      </c>
      <c r="H27" s="89">
        <f>C27</f>
        <v>433651</v>
      </c>
      <c r="I27" s="89">
        <f>D27</f>
        <v>422924</v>
      </c>
      <c r="J27" s="90">
        <f>I27/G27-1</f>
        <v>-0.018623970298178416</v>
      </c>
    </row>
    <row r="28" ht="14.25" customHeight="1">
      <c r="B28" s="78"/>
    </row>
    <row r="29" ht="14.25" customHeight="1">
      <c r="B29" s="78"/>
    </row>
    <row r="30" ht="14.25" customHeight="1">
      <c r="B30" s="78"/>
    </row>
    <row r="31" ht="14.25" customHeight="1">
      <c r="B31" s="78"/>
    </row>
    <row r="32" ht="14.25" customHeight="1">
      <c r="B32" s="78"/>
    </row>
    <row r="33" ht="14.25" customHeight="1">
      <c r="B33" s="78"/>
    </row>
    <row r="34" ht="14.25" customHeight="1">
      <c r="B34" s="78"/>
    </row>
    <row r="35" ht="14.25" customHeight="1">
      <c r="B35" s="78"/>
    </row>
    <row r="36" ht="14.25" customHeight="1">
      <c r="B36" s="78"/>
    </row>
    <row r="37" ht="14.25" customHeight="1">
      <c r="B37" s="78"/>
    </row>
    <row r="38" ht="14.25" customHeight="1">
      <c r="B38" s="78"/>
    </row>
    <row r="39" ht="14.25" customHeight="1">
      <c r="B39" s="78"/>
    </row>
    <row r="40" ht="14.25" customHeight="1">
      <c r="B40" s="78"/>
    </row>
    <row r="41" ht="14.25" customHeight="1">
      <c r="B41" s="78"/>
    </row>
    <row r="42" ht="14.25" customHeight="1">
      <c r="B42" s="78"/>
    </row>
    <row r="43" ht="14.25" customHeight="1">
      <c r="B43" s="78"/>
    </row>
    <row r="44" ht="14.25" customHeight="1">
      <c r="B44" s="78"/>
    </row>
    <row r="45" ht="14.25" customHeight="1">
      <c r="B45" s="78"/>
    </row>
    <row r="46" ht="14.25" customHeight="1">
      <c r="B46" s="78"/>
    </row>
    <row r="47" ht="14.25" customHeight="1">
      <c r="B47" s="78"/>
    </row>
  </sheetData>
  <sheetProtection/>
  <mergeCells count="3">
    <mergeCell ref="A2:J2"/>
    <mergeCell ref="A4:E4"/>
    <mergeCell ref="F4:J4"/>
  </mergeCells>
  <printOptions horizontalCentered="1"/>
  <pageMargins left="0.5902777777777778" right="0.5902777777777778" top="0.66875" bottom="0.4722222222222222" header="0.5118055555555555" footer="0.3145833333333333"/>
  <pageSetup fitToHeight="1" fitToWidth="1" horizontalDpi="600" verticalDpi="600" orientation="landscape" paperSize="9" scale="66"/>
</worksheet>
</file>

<file path=xl/worksheets/sheet4.xml><?xml version="1.0" encoding="utf-8"?>
<worksheet xmlns="http://schemas.openxmlformats.org/spreadsheetml/2006/main" xmlns:r="http://schemas.openxmlformats.org/officeDocument/2006/relationships">
  <sheetPr>
    <pageSetUpPr fitToPage="1"/>
  </sheetPr>
  <dimension ref="A1:D60"/>
  <sheetViews>
    <sheetView zoomScale="90" zoomScaleNormal="90" zoomScaleSheetLayoutView="100" workbookViewId="0" topLeftCell="A1">
      <pane ySplit="4" topLeftCell="A49" activePane="bottomLeft" state="frozen"/>
      <selection pane="bottomLeft" activeCell="B8" sqref="B8"/>
    </sheetView>
  </sheetViews>
  <sheetFormatPr defaultColWidth="9.00390625" defaultRowHeight="14.25" customHeight="1"/>
  <cols>
    <col min="1" max="1" width="36.421875" style="48" customWidth="1"/>
    <col min="2" max="2" width="157.00390625" style="48" customWidth="1"/>
    <col min="3" max="3" width="34.00390625" style="48" customWidth="1"/>
    <col min="4" max="4" width="9.00390625" style="48" hidden="1" customWidth="1"/>
    <col min="5" max="16384" width="9.00390625" style="66" customWidth="1"/>
  </cols>
  <sheetData>
    <row r="1" ht="24" customHeight="1">
      <c r="A1" s="68" t="s">
        <v>125</v>
      </c>
    </row>
    <row r="2" spans="1:4" ht="24.75" customHeight="1">
      <c r="A2" s="69" t="s">
        <v>126</v>
      </c>
      <c r="B2" s="52"/>
      <c r="C2" s="52"/>
      <c r="D2" s="65"/>
    </row>
    <row r="3" spans="1:4" ht="15.75">
      <c r="A3" s="53"/>
      <c r="C3" s="70" t="s">
        <v>127</v>
      </c>
      <c r="D3" s="65"/>
    </row>
    <row r="4" spans="1:4" ht="31.5" customHeight="1">
      <c r="A4" s="71" t="s">
        <v>128</v>
      </c>
      <c r="B4" s="71" t="s">
        <v>129</v>
      </c>
      <c r="C4" s="71" t="s">
        <v>130</v>
      </c>
      <c r="D4" s="65"/>
    </row>
    <row r="5" spans="1:4" s="67" customFormat="1" ht="33.75" customHeight="1">
      <c r="A5" s="72" t="s">
        <v>131</v>
      </c>
      <c r="B5" s="73" t="s">
        <v>132</v>
      </c>
      <c r="C5" s="74">
        <v>27.62</v>
      </c>
      <c r="D5" s="65" t="s">
        <v>133</v>
      </c>
    </row>
    <row r="6" spans="1:4" s="67" customFormat="1" ht="33.75" customHeight="1">
      <c r="A6" s="72" t="s">
        <v>134</v>
      </c>
      <c r="B6" s="73" t="s">
        <v>135</v>
      </c>
      <c r="C6" s="74">
        <v>21.33</v>
      </c>
      <c r="D6" s="65" t="s">
        <v>133</v>
      </c>
    </row>
    <row r="7" spans="1:4" s="67" customFormat="1" ht="33.75" customHeight="1">
      <c r="A7" s="72" t="s">
        <v>136</v>
      </c>
      <c r="B7" s="73" t="s">
        <v>137</v>
      </c>
      <c r="C7" s="74">
        <v>300</v>
      </c>
      <c r="D7" s="65" t="s">
        <v>133</v>
      </c>
    </row>
    <row r="8" spans="1:4" s="67" customFormat="1" ht="33.75" customHeight="1">
      <c r="A8" s="72" t="s">
        <v>138</v>
      </c>
      <c r="B8" s="73" t="s">
        <v>139</v>
      </c>
      <c r="C8" s="74">
        <v>230</v>
      </c>
      <c r="D8" s="65" t="s">
        <v>133</v>
      </c>
    </row>
    <row r="9" spans="1:4" s="67" customFormat="1" ht="33.75" customHeight="1">
      <c r="A9" s="72" t="s">
        <v>140</v>
      </c>
      <c r="B9" s="73" t="s">
        <v>141</v>
      </c>
      <c r="C9" s="74">
        <v>24</v>
      </c>
      <c r="D9" s="65" t="s">
        <v>133</v>
      </c>
    </row>
    <row r="10" spans="1:4" s="67" customFormat="1" ht="33.75" customHeight="1">
      <c r="A10" s="72" t="s">
        <v>142</v>
      </c>
      <c r="B10" s="73" t="s">
        <v>143</v>
      </c>
      <c r="C10" s="74">
        <v>271.5</v>
      </c>
      <c r="D10" s="65" t="s">
        <v>133</v>
      </c>
    </row>
    <row r="11" spans="1:4" s="67" customFormat="1" ht="33.75" customHeight="1">
      <c r="A11" s="72" t="s">
        <v>134</v>
      </c>
      <c r="B11" s="73" t="s">
        <v>144</v>
      </c>
      <c r="C11" s="74">
        <v>14.012357000000002</v>
      </c>
      <c r="D11" s="65" t="s">
        <v>133</v>
      </c>
    </row>
    <row r="12" spans="1:4" s="67" customFormat="1" ht="33.75" customHeight="1">
      <c r="A12" s="72" t="s">
        <v>145</v>
      </c>
      <c r="B12" s="73" t="s">
        <v>146</v>
      </c>
      <c r="C12" s="74">
        <v>1070.5956</v>
      </c>
      <c r="D12" s="65" t="s">
        <v>133</v>
      </c>
    </row>
    <row r="13" spans="1:4" s="67" customFormat="1" ht="33.75" customHeight="1">
      <c r="A13" s="72" t="s">
        <v>142</v>
      </c>
      <c r="B13" s="73" t="s">
        <v>147</v>
      </c>
      <c r="C13" s="74">
        <v>77</v>
      </c>
      <c r="D13" s="65" t="s">
        <v>133</v>
      </c>
    </row>
    <row r="14" spans="1:4" s="67" customFormat="1" ht="33.75" customHeight="1">
      <c r="A14" s="72" t="s">
        <v>148</v>
      </c>
      <c r="B14" s="73" t="s">
        <v>149</v>
      </c>
      <c r="C14" s="74">
        <v>329.8</v>
      </c>
      <c r="D14" s="65" t="s">
        <v>133</v>
      </c>
    </row>
    <row r="15" spans="1:4" s="67" customFormat="1" ht="33.75" customHeight="1">
      <c r="A15" s="72" t="s">
        <v>142</v>
      </c>
      <c r="B15" s="73" t="s">
        <v>150</v>
      </c>
      <c r="C15" s="74">
        <v>289.708</v>
      </c>
      <c r="D15" s="65" t="s">
        <v>133</v>
      </c>
    </row>
    <row r="16" spans="1:4" s="67" customFormat="1" ht="33.75" customHeight="1">
      <c r="A16" s="72" t="s">
        <v>151</v>
      </c>
      <c r="B16" s="73" t="s">
        <v>152</v>
      </c>
      <c r="C16" s="74">
        <v>51.2885</v>
      </c>
      <c r="D16" s="65" t="s">
        <v>133</v>
      </c>
    </row>
    <row r="17" spans="1:4" s="67" customFormat="1" ht="33.75" customHeight="1">
      <c r="A17" s="72" t="s">
        <v>134</v>
      </c>
      <c r="B17" s="73" t="s">
        <v>153</v>
      </c>
      <c r="C17" s="74">
        <v>144</v>
      </c>
      <c r="D17" s="65" t="s">
        <v>133</v>
      </c>
    </row>
    <row r="18" spans="1:4" s="67" customFormat="1" ht="33.75" customHeight="1">
      <c r="A18" s="72" t="s">
        <v>142</v>
      </c>
      <c r="B18" s="73" t="s">
        <v>154</v>
      </c>
      <c r="C18" s="74">
        <v>337.1105</v>
      </c>
      <c r="D18" s="65" t="s">
        <v>133</v>
      </c>
    </row>
    <row r="19" spans="1:4" s="67" customFormat="1" ht="33.75" customHeight="1">
      <c r="A19" s="72" t="s">
        <v>145</v>
      </c>
      <c r="B19" s="73" t="s">
        <v>155</v>
      </c>
      <c r="C19" s="74">
        <v>1000</v>
      </c>
      <c r="D19" s="65" t="s">
        <v>133</v>
      </c>
    </row>
    <row r="20" spans="1:4" s="67" customFormat="1" ht="33.75" customHeight="1">
      <c r="A20" s="72" t="s">
        <v>142</v>
      </c>
      <c r="B20" s="73" t="s">
        <v>156</v>
      </c>
      <c r="C20" s="74">
        <v>327.10175899999996</v>
      </c>
      <c r="D20" s="65" t="s">
        <v>133</v>
      </c>
    </row>
    <row r="21" spans="1:4" s="67" customFormat="1" ht="33.75" customHeight="1">
      <c r="A21" s="72" t="s">
        <v>157</v>
      </c>
      <c r="B21" s="73" t="s">
        <v>158</v>
      </c>
      <c r="C21" s="74">
        <v>30</v>
      </c>
      <c r="D21" s="65" t="s">
        <v>159</v>
      </c>
    </row>
    <row r="22" spans="1:4" s="67" customFormat="1" ht="33.75" customHeight="1">
      <c r="A22" s="72" t="s">
        <v>160</v>
      </c>
      <c r="B22" s="73" t="s">
        <v>161</v>
      </c>
      <c r="C22" s="74">
        <v>50</v>
      </c>
      <c r="D22" s="65" t="s">
        <v>159</v>
      </c>
    </row>
    <row r="23" spans="1:4" s="67" customFormat="1" ht="33.75" customHeight="1">
      <c r="A23" s="72" t="s">
        <v>162</v>
      </c>
      <c r="B23" s="73" t="s">
        <v>163</v>
      </c>
      <c r="C23" s="74">
        <v>30</v>
      </c>
      <c r="D23" s="65" t="s">
        <v>159</v>
      </c>
    </row>
    <row r="24" spans="1:4" s="67" customFormat="1" ht="33.75" customHeight="1">
      <c r="A24" s="72" t="s">
        <v>164</v>
      </c>
      <c r="B24" s="73" t="s">
        <v>165</v>
      </c>
      <c r="C24" s="74">
        <v>1099.66</v>
      </c>
      <c r="D24" s="65" t="s">
        <v>159</v>
      </c>
    </row>
    <row r="25" spans="1:4" s="67" customFormat="1" ht="33.75" customHeight="1">
      <c r="A25" s="72" t="s">
        <v>157</v>
      </c>
      <c r="B25" s="73" t="s">
        <v>166</v>
      </c>
      <c r="C25" s="74">
        <v>24.397735</v>
      </c>
      <c r="D25" s="65" t="s">
        <v>159</v>
      </c>
    </row>
    <row r="26" spans="1:4" s="67" customFormat="1" ht="33.75" customHeight="1">
      <c r="A26" s="72" t="s">
        <v>142</v>
      </c>
      <c r="B26" s="73" t="s">
        <v>167</v>
      </c>
      <c r="C26" s="74">
        <v>500</v>
      </c>
      <c r="D26" s="65" t="s">
        <v>159</v>
      </c>
    </row>
    <row r="27" spans="1:4" s="67" customFormat="1" ht="33.75" customHeight="1">
      <c r="A27" s="72" t="s">
        <v>168</v>
      </c>
      <c r="B27" s="73" t="s">
        <v>169</v>
      </c>
      <c r="C27" s="74">
        <v>15</v>
      </c>
      <c r="D27" s="65" t="s">
        <v>159</v>
      </c>
    </row>
    <row r="28" spans="1:4" s="67" customFormat="1" ht="33.75" customHeight="1">
      <c r="A28" s="72" t="s">
        <v>170</v>
      </c>
      <c r="B28" s="73" t="s">
        <v>171</v>
      </c>
      <c r="C28" s="74">
        <v>20</v>
      </c>
      <c r="D28" s="65" t="s">
        <v>159</v>
      </c>
    </row>
    <row r="29" spans="1:4" s="67" customFormat="1" ht="33.75" customHeight="1">
      <c r="A29" s="72" t="s">
        <v>168</v>
      </c>
      <c r="B29" s="73" t="s">
        <v>172</v>
      </c>
      <c r="C29" s="74">
        <v>7</v>
      </c>
      <c r="D29" s="65" t="s">
        <v>159</v>
      </c>
    </row>
    <row r="30" spans="1:4" s="67" customFormat="1" ht="33.75" customHeight="1">
      <c r="A30" s="72" t="s">
        <v>173</v>
      </c>
      <c r="B30" s="73" t="s">
        <v>174</v>
      </c>
      <c r="C30" s="74">
        <v>752.725</v>
      </c>
      <c r="D30" s="65" t="s">
        <v>159</v>
      </c>
    </row>
    <row r="31" spans="1:4" s="67" customFormat="1" ht="33.75" customHeight="1">
      <c r="A31" s="72" t="s">
        <v>157</v>
      </c>
      <c r="B31" s="73" t="s">
        <v>175</v>
      </c>
      <c r="C31" s="74">
        <v>3852.5</v>
      </c>
      <c r="D31" s="65" t="s">
        <v>159</v>
      </c>
    </row>
    <row r="32" spans="1:4" s="67" customFormat="1" ht="33.75" customHeight="1">
      <c r="A32" s="72" t="s">
        <v>176</v>
      </c>
      <c r="B32" s="73" t="s">
        <v>177</v>
      </c>
      <c r="C32" s="74">
        <v>272.25</v>
      </c>
      <c r="D32" s="65" t="s">
        <v>159</v>
      </c>
    </row>
    <row r="33" spans="1:4" s="67" customFormat="1" ht="33.75" customHeight="1">
      <c r="A33" s="72" t="s">
        <v>160</v>
      </c>
      <c r="B33" s="73" t="s">
        <v>178</v>
      </c>
      <c r="C33" s="74">
        <v>345</v>
      </c>
      <c r="D33" s="65" t="s">
        <v>159</v>
      </c>
    </row>
    <row r="34" spans="1:4" s="67" customFormat="1" ht="33.75" customHeight="1">
      <c r="A34" s="72" t="s">
        <v>179</v>
      </c>
      <c r="B34" s="73" t="s">
        <v>180</v>
      </c>
      <c r="C34" s="74">
        <v>900</v>
      </c>
      <c r="D34" s="65" t="s">
        <v>159</v>
      </c>
    </row>
    <row r="35" spans="1:4" s="67" customFormat="1" ht="33.75" customHeight="1">
      <c r="A35" s="72" t="s">
        <v>181</v>
      </c>
      <c r="B35" s="73" t="s">
        <v>182</v>
      </c>
      <c r="C35" s="74">
        <v>1000</v>
      </c>
      <c r="D35" s="65" t="s">
        <v>159</v>
      </c>
    </row>
    <row r="36" spans="1:4" s="67" customFormat="1" ht="33.75" customHeight="1">
      <c r="A36" s="72" t="s">
        <v>181</v>
      </c>
      <c r="B36" s="73" t="s">
        <v>183</v>
      </c>
      <c r="C36" s="74">
        <v>34</v>
      </c>
      <c r="D36" s="65" t="s">
        <v>159</v>
      </c>
    </row>
    <row r="37" spans="1:4" s="67" customFormat="1" ht="33.75" customHeight="1">
      <c r="A37" s="72" t="s">
        <v>179</v>
      </c>
      <c r="B37" s="73" t="s">
        <v>184</v>
      </c>
      <c r="C37" s="74">
        <v>99</v>
      </c>
      <c r="D37" s="65" t="s">
        <v>159</v>
      </c>
    </row>
    <row r="38" spans="1:4" s="67" customFormat="1" ht="33.75" customHeight="1">
      <c r="A38" s="72" t="s">
        <v>185</v>
      </c>
      <c r="B38" s="73" t="s">
        <v>186</v>
      </c>
      <c r="C38" s="74">
        <v>180</v>
      </c>
      <c r="D38" s="65" t="s">
        <v>159</v>
      </c>
    </row>
    <row r="39" spans="1:4" s="67" customFormat="1" ht="33.75" customHeight="1">
      <c r="A39" s="72" t="s">
        <v>164</v>
      </c>
      <c r="B39" s="73" t="s">
        <v>187</v>
      </c>
      <c r="C39" s="74">
        <v>39.71</v>
      </c>
      <c r="D39" s="65" t="s">
        <v>159</v>
      </c>
    </row>
    <row r="40" spans="1:4" s="67" customFormat="1" ht="33.75" customHeight="1">
      <c r="A40" s="72" t="s">
        <v>188</v>
      </c>
      <c r="B40" s="73" t="s">
        <v>189</v>
      </c>
      <c r="C40" s="74">
        <v>140</v>
      </c>
      <c r="D40" s="65" t="s">
        <v>159</v>
      </c>
    </row>
    <row r="41" spans="1:4" s="67" customFormat="1" ht="33.75" customHeight="1">
      <c r="A41" s="72" t="s">
        <v>134</v>
      </c>
      <c r="B41" s="73" t="s">
        <v>190</v>
      </c>
      <c r="C41" s="74">
        <v>24.0975</v>
      </c>
      <c r="D41" s="65" t="s">
        <v>159</v>
      </c>
    </row>
    <row r="42" spans="1:4" s="67" customFormat="1" ht="33.75" customHeight="1">
      <c r="A42" s="72" t="s">
        <v>142</v>
      </c>
      <c r="B42" s="73" t="s">
        <v>143</v>
      </c>
      <c r="C42" s="74">
        <v>188.6869</v>
      </c>
      <c r="D42" s="65" t="s">
        <v>159</v>
      </c>
    </row>
    <row r="43" spans="1:4" s="67" customFormat="1" ht="33.75" customHeight="1">
      <c r="A43" s="72" t="s">
        <v>134</v>
      </c>
      <c r="B43" s="73" t="s">
        <v>191</v>
      </c>
      <c r="C43" s="74">
        <v>44.53</v>
      </c>
      <c r="D43" s="65" t="s">
        <v>159</v>
      </c>
    </row>
    <row r="44" spans="1:4" s="67" customFormat="1" ht="33.75" customHeight="1">
      <c r="A44" s="72" t="s">
        <v>134</v>
      </c>
      <c r="B44" s="73" t="s">
        <v>192</v>
      </c>
      <c r="C44" s="74">
        <v>19.45</v>
      </c>
      <c r="D44" s="65" t="s">
        <v>159</v>
      </c>
    </row>
    <row r="45" spans="1:4" s="67" customFormat="1" ht="33.75" customHeight="1">
      <c r="A45" s="72" t="s">
        <v>134</v>
      </c>
      <c r="B45" s="73" t="s">
        <v>193</v>
      </c>
      <c r="C45" s="74">
        <v>61.29</v>
      </c>
      <c r="D45" s="65" t="s">
        <v>159</v>
      </c>
    </row>
    <row r="46" spans="1:4" s="67" customFormat="1" ht="33.75" customHeight="1">
      <c r="A46" s="72" t="s">
        <v>160</v>
      </c>
      <c r="B46" s="73" t="s">
        <v>194</v>
      </c>
      <c r="C46" s="74">
        <v>50</v>
      </c>
      <c r="D46" s="65" t="s">
        <v>159</v>
      </c>
    </row>
    <row r="47" spans="1:4" s="67" customFormat="1" ht="33.75" customHeight="1">
      <c r="A47" s="72" t="s">
        <v>195</v>
      </c>
      <c r="B47" s="73" t="s">
        <v>196</v>
      </c>
      <c r="C47" s="74">
        <v>974</v>
      </c>
      <c r="D47" s="65" t="s">
        <v>159</v>
      </c>
    </row>
    <row r="48" spans="1:4" s="67" customFormat="1" ht="33.75" customHeight="1">
      <c r="A48" s="72" t="s">
        <v>157</v>
      </c>
      <c r="B48" s="73" t="s">
        <v>197</v>
      </c>
      <c r="C48" s="74">
        <v>2600.8712</v>
      </c>
      <c r="D48" s="65" t="s">
        <v>159</v>
      </c>
    </row>
    <row r="49" spans="1:4" s="67" customFormat="1" ht="33.75" customHeight="1">
      <c r="A49" s="72" t="s">
        <v>198</v>
      </c>
      <c r="B49" s="73" t="s">
        <v>199</v>
      </c>
      <c r="C49" s="74">
        <v>63.56</v>
      </c>
      <c r="D49" s="65" t="s">
        <v>159</v>
      </c>
    </row>
    <row r="50" spans="1:4" s="67" customFormat="1" ht="33.75" customHeight="1">
      <c r="A50" s="72" t="s">
        <v>200</v>
      </c>
      <c r="B50" s="73" t="s">
        <v>201</v>
      </c>
      <c r="C50" s="74">
        <v>289.5</v>
      </c>
      <c r="D50" s="65" t="s">
        <v>159</v>
      </c>
    </row>
    <row r="51" spans="1:4" s="67" customFormat="1" ht="33.75" customHeight="1">
      <c r="A51" s="72" t="s">
        <v>142</v>
      </c>
      <c r="B51" s="73" t="s">
        <v>202</v>
      </c>
      <c r="C51" s="74">
        <v>62.98</v>
      </c>
      <c r="D51" s="65" t="s">
        <v>159</v>
      </c>
    </row>
    <row r="52" spans="1:4" s="67" customFormat="1" ht="33.75" customHeight="1">
      <c r="A52" s="72" t="s">
        <v>142</v>
      </c>
      <c r="B52" s="73" t="s">
        <v>203</v>
      </c>
      <c r="C52" s="74">
        <v>360</v>
      </c>
      <c r="D52" s="65" t="s">
        <v>159</v>
      </c>
    </row>
    <row r="53" spans="1:4" s="67" customFormat="1" ht="33.75" customHeight="1">
      <c r="A53" s="72" t="s">
        <v>142</v>
      </c>
      <c r="B53" s="73" t="s">
        <v>204</v>
      </c>
      <c r="C53" s="74">
        <v>347.2</v>
      </c>
      <c r="D53" s="65" t="s">
        <v>159</v>
      </c>
    </row>
    <row r="54" spans="1:4" s="67" customFormat="1" ht="33.75" customHeight="1">
      <c r="A54" s="72" t="s">
        <v>142</v>
      </c>
      <c r="B54" s="73" t="s">
        <v>205</v>
      </c>
      <c r="C54" s="74">
        <v>14.474938</v>
      </c>
      <c r="D54" s="65" t="s">
        <v>159</v>
      </c>
    </row>
    <row r="55" spans="1:4" s="67" customFormat="1" ht="33.75" customHeight="1">
      <c r="A55" s="72" t="s">
        <v>145</v>
      </c>
      <c r="B55" s="73" t="s">
        <v>155</v>
      </c>
      <c r="C55" s="74">
        <v>974.32</v>
      </c>
      <c r="D55" s="65" t="s">
        <v>159</v>
      </c>
    </row>
    <row r="56" spans="1:4" s="67" customFormat="1" ht="39.75" customHeight="1">
      <c r="A56" s="75" t="s">
        <v>206</v>
      </c>
      <c r="B56" s="76"/>
      <c r="C56" s="77">
        <f>SUM(C5:C55)</f>
        <v>19981.269989000004</v>
      </c>
      <c r="D56" s="48"/>
    </row>
    <row r="57" spans="1:4" s="67" customFormat="1" ht="33.75" customHeight="1">
      <c r="A57" s="72" t="s">
        <v>207</v>
      </c>
      <c r="B57" s="73" t="s">
        <v>208</v>
      </c>
      <c r="C57" s="74">
        <v>700</v>
      </c>
      <c r="D57" s="65" t="s">
        <v>159</v>
      </c>
    </row>
    <row r="58" spans="1:4" s="67" customFormat="1" ht="33.75" customHeight="1">
      <c r="A58" s="72" t="s">
        <v>209</v>
      </c>
      <c r="B58" s="73" t="s">
        <v>210</v>
      </c>
      <c r="C58" s="74">
        <v>1804</v>
      </c>
      <c r="D58" s="65" t="s">
        <v>159</v>
      </c>
    </row>
    <row r="59" spans="1:4" s="67" customFormat="1" ht="33.75" customHeight="1">
      <c r="A59" s="72" t="s">
        <v>145</v>
      </c>
      <c r="B59" s="73" t="s">
        <v>211</v>
      </c>
      <c r="C59" s="74">
        <v>1822.91</v>
      </c>
      <c r="D59" s="65" t="s">
        <v>159</v>
      </c>
    </row>
    <row r="60" spans="1:4" s="67" customFormat="1" ht="39.75" customHeight="1">
      <c r="A60" s="75" t="s">
        <v>212</v>
      </c>
      <c r="B60" s="76"/>
      <c r="C60" s="77">
        <f>SUM(C57:C59)</f>
        <v>4326.91</v>
      </c>
      <c r="D60" s="48"/>
    </row>
  </sheetData>
  <sheetProtection/>
  <autoFilter ref="A4:IV60">
    <sortState ref="A5:IV60">
      <sortCondition descending="1" sortBy="value" ref="C5:C60"/>
    </sortState>
  </autoFilter>
  <mergeCells count="3">
    <mergeCell ref="A2:C2"/>
    <mergeCell ref="A56:B56"/>
    <mergeCell ref="A60:B60"/>
  </mergeCells>
  <printOptions horizontalCentered="1"/>
  <pageMargins left="0.5902777777777778" right="0.5902777777777778" top="0.5118055555555555" bottom="0.15694444444444444" header="0.39305555555555555" footer="0.3145833333333333"/>
  <pageSetup fitToHeight="2" fitToWidth="1" horizontalDpi="600" verticalDpi="600" orientation="landscape" paperSize="9" scale="50"/>
</worksheet>
</file>

<file path=xl/worksheets/sheet5.xml><?xml version="1.0" encoding="utf-8"?>
<worksheet xmlns="http://schemas.openxmlformats.org/spreadsheetml/2006/main" xmlns:r="http://schemas.openxmlformats.org/officeDocument/2006/relationships">
  <sheetPr>
    <pageSetUpPr fitToPage="1"/>
  </sheetPr>
  <dimension ref="A1:IV10"/>
  <sheetViews>
    <sheetView zoomScaleSheetLayoutView="100" workbookViewId="0" topLeftCell="A1">
      <selection activeCell="B16" sqref="B16"/>
    </sheetView>
  </sheetViews>
  <sheetFormatPr defaultColWidth="9.00390625" defaultRowHeight="14.25" customHeight="1"/>
  <cols>
    <col min="1" max="1" width="27.8515625" style="48" customWidth="1"/>
    <col min="2" max="2" width="77.00390625" style="48" customWidth="1"/>
    <col min="3" max="3" width="23.57421875" style="48" customWidth="1"/>
    <col min="4" max="246" width="9.00390625" style="48" customWidth="1"/>
    <col min="247" max="247" width="21.28125" style="48" customWidth="1"/>
    <col min="248" max="248" width="46.421875" style="48" customWidth="1"/>
    <col min="249" max="249" width="35.00390625" style="48" customWidth="1"/>
    <col min="250" max="250" width="21.28125" style="48" customWidth="1"/>
    <col min="251" max="251" width="29.28125" style="48" customWidth="1"/>
    <col min="252" max="252" width="18.140625" style="48" customWidth="1"/>
    <col min="253" max="16384" width="9.00390625" style="49" customWidth="1"/>
  </cols>
  <sheetData>
    <row r="1" ht="14.25" customHeight="1">
      <c r="A1" s="50" t="s">
        <v>213</v>
      </c>
    </row>
    <row r="2" spans="1:252" ht="27" customHeight="1">
      <c r="A2" s="51" t="s">
        <v>214</v>
      </c>
      <c r="B2" s="52"/>
      <c r="C2" s="52"/>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row>
    <row r="3" spans="1:252" ht="15.75">
      <c r="A3" s="53"/>
      <c r="C3" s="54" t="s">
        <v>127</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row>
    <row r="4" spans="1:256" s="46" customFormat="1" ht="31.5" customHeight="1">
      <c r="A4" s="55" t="s">
        <v>215</v>
      </c>
      <c r="B4" s="56" t="s">
        <v>216</v>
      </c>
      <c r="C4" s="55" t="s">
        <v>217</v>
      </c>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64"/>
      <c r="IQ4" s="64"/>
      <c r="IR4" s="64"/>
      <c r="IS4" s="64"/>
      <c r="IT4" s="64"/>
      <c r="IU4" s="64"/>
      <c r="IV4" s="64"/>
    </row>
    <row r="5" spans="1:256" s="47" customFormat="1" ht="24" customHeight="1">
      <c r="A5" s="58" t="s">
        <v>218</v>
      </c>
      <c r="B5" s="59" t="s">
        <v>219</v>
      </c>
      <c r="C5" s="60">
        <v>128</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65"/>
      <c r="IP5" s="66"/>
      <c r="IQ5" s="66"/>
      <c r="IR5" s="66"/>
      <c r="IS5" s="66"/>
      <c r="IT5" s="66"/>
      <c r="IU5" s="66"/>
      <c r="IV5" s="66"/>
    </row>
    <row r="6" spans="1:256" s="47" customFormat="1" ht="24" customHeight="1">
      <c r="A6" s="58" t="s">
        <v>220</v>
      </c>
      <c r="B6" s="59" t="s">
        <v>221</v>
      </c>
      <c r="C6" s="60">
        <v>298.9</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65"/>
      <c r="IP6" s="66"/>
      <c r="IQ6" s="66"/>
      <c r="IR6" s="66"/>
      <c r="IS6" s="66"/>
      <c r="IT6" s="66"/>
      <c r="IU6" s="66"/>
      <c r="IV6" s="66"/>
    </row>
    <row r="7" spans="1:256" s="47" customFormat="1" ht="24" customHeight="1">
      <c r="A7" s="58" t="s">
        <v>222</v>
      </c>
      <c r="B7" s="59" t="s">
        <v>223</v>
      </c>
      <c r="C7" s="60">
        <v>1000</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65"/>
      <c r="IP7" s="66"/>
      <c r="IQ7" s="66"/>
      <c r="IR7" s="66"/>
      <c r="IS7" s="66"/>
      <c r="IT7" s="66"/>
      <c r="IU7" s="66"/>
      <c r="IV7" s="66"/>
    </row>
    <row r="8" spans="1:256" s="47" customFormat="1" ht="24" customHeight="1">
      <c r="A8" s="58" t="s">
        <v>224</v>
      </c>
      <c r="B8" s="59" t="s">
        <v>225</v>
      </c>
      <c r="C8" s="60">
        <v>39.51</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65"/>
      <c r="IP8" s="66"/>
      <c r="IQ8" s="66"/>
      <c r="IR8" s="66"/>
      <c r="IS8" s="66"/>
      <c r="IT8" s="66"/>
      <c r="IU8" s="66"/>
      <c r="IV8" s="66"/>
    </row>
    <row r="9" spans="1:256" s="47" customFormat="1" ht="24" customHeight="1">
      <c r="A9" s="58" t="s">
        <v>226</v>
      </c>
      <c r="B9" s="59" t="s">
        <v>227</v>
      </c>
      <c r="C9" s="60">
        <v>500</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65"/>
      <c r="IP9" s="66"/>
      <c r="IQ9" s="66"/>
      <c r="IR9" s="66"/>
      <c r="IS9" s="66"/>
      <c r="IT9" s="66"/>
      <c r="IU9" s="66"/>
      <c r="IV9" s="66"/>
    </row>
    <row r="10" spans="1:256" s="47" customFormat="1" ht="39.75" customHeight="1">
      <c r="A10" s="61" t="s">
        <v>228</v>
      </c>
      <c r="B10" s="62"/>
      <c r="C10" s="63">
        <f>SUM(C5:C9)</f>
        <v>1966.41</v>
      </c>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65"/>
      <c r="IP10" s="66"/>
      <c r="IQ10" s="66"/>
      <c r="IR10" s="66"/>
      <c r="IS10" s="66"/>
      <c r="IT10" s="66"/>
      <c r="IU10" s="66"/>
      <c r="IV10" s="66"/>
    </row>
  </sheetData>
  <sheetProtection/>
  <mergeCells count="2">
    <mergeCell ref="A2:C2"/>
    <mergeCell ref="A10:B10"/>
  </mergeCells>
  <printOptions horizontalCentered="1"/>
  <pageMargins left="0.19652777777777777" right="0.19652777777777777" top="1.3777777777777778" bottom="0.7868055555555555" header="1.1805555555555556" footer="0.3145833333333333"/>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10"/>
  <sheetViews>
    <sheetView zoomScaleSheetLayoutView="100" workbookViewId="0" topLeftCell="A1">
      <selection activeCell="B5" sqref="B5:C5"/>
    </sheetView>
  </sheetViews>
  <sheetFormatPr defaultColWidth="10.28125" defaultRowHeight="12"/>
  <cols>
    <col min="1" max="1" width="26.57421875" style="32" customWidth="1"/>
    <col min="2" max="2" width="70.421875" style="32" customWidth="1"/>
    <col min="3" max="3" width="34.140625" style="32" customWidth="1"/>
    <col min="4" max="4" width="45.57421875" style="32" customWidth="1"/>
    <col min="5" max="5" width="29.421875" style="32" customWidth="1"/>
    <col min="6" max="6" width="10.28125" style="32" customWidth="1"/>
    <col min="7" max="7" width="22.00390625" style="32" bestFit="1" customWidth="1"/>
    <col min="8" max="16384" width="10.28125" style="32" customWidth="1"/>
  </cols>
  <sheetData>
    <row r="1" ht="20.25">
      <c r="A1" s="33" t="s">
        <v>229</v>
      </c>
    </row>
    <row r="2" spans="1:5" ht="48.75" customHeight="1">
      <c r="A2" s="34" t="s">
        <v>230</v>
      </c>
      <c r="B2" s="34"/>
      <c r="C2" s="34"/>
      <c r="D2" s="34"/>
      <c r="E2" s="34"/>
    </row>
    <row r="3" spans="1:5" ht="30" customHeight="1">
      <c r="A3" s="35" t="s">
        <v>231</v>
      </c>
      <c r="B3" s="35"/>
      <c r="C3" s="35"/>
      <c r="D3" s="35"/>
      <c r="E3" s="35"/>
    </row>
    <row r="4" spans="1:5" s="30" customFormat="1" ht="58.5" customHeight="1">
      <c r="A4" s="36" t="s">
        <v>232</v>
      </c>
      <c r="B4" s="36" t="s">
        <v>233</v>
      </c>
      <c r="C4" s="37"/>
      <c r="D4" s="37" t="s">
        <v>234</v>
      </c>
      <c r="E4" s="36" t="s">
        <v>235</v>
      </c>
    </row>
    <row r="5" spans="1:5" s="31" customFormat="1" ht="84" customHeight="1">
      <c r="A5" s="37">
        <v>1</v>
      </c>
      <c r="B5" s="38" t="s">
        <v>236</v>
      </c>
      <c r="C5" s="38"/>
      <c r="D5" s="39" t="s">
        <v>237</v>
      </c>
      <c r="E5" s="40">
        <v>1221.0367509999999</v>
      </c>
    </row>
    <row r="6" spans="1:5" s="31" customFormat="1" ht="84" customHeight="1">
      <c r="A6" s="37">
        <v>2</v>
      </c>
      <c r="B6" s="38" t="s">
        <v>238</v>
      </c>
      <c r="C6" s="38"/>
      <c r="D6" s="39" t="s">
        <v>237</v>
      </c>
      <c r="E6" s="40">
        <v>260.80147900000003</v>
      </c>
    </row>
    <row r="7" spans="1:5" s="31" customFormat="1" ht="84" customHeight="1">
      <c r="A7" s="37">
        <v>3</v>
      </c>
      <c r="B7" s="38" t="s">
        <v>239</v>
      </c>
      <c r="C7" s="38"/>
      <c r="D7" s="39" t="s">
        <v>237</v>
      </c>
      <c r="E7" s="40">
        <v>497.3903604</v>
      </c>
    </row>
    <row r="8" spans="1:5" s="31" customFormat="1" ht="84" customHeight="1">
      <c r="A8" s="37">
        <v>4</v>
      </c>
      <c r="B8" s="38" t="s">
        <v>240</v>
      </c>
      <c r="C8" s="38"/>
      <c r="D8" s="39" t="s">
        <v>237</v>
      </c>
      <c r="E8" s="40">
        <v>12439.6355454</v>
      </c>
    </row>
    <row r="9" spans="1:7" s="31" customFormat="1" ht="84" customHeight="1">
      <c r="A9" s="37">
        <v>5</v>
      </c>
      <c r="B9" s="41" t="s">
        <v>241</v>
      </c>
      <c r="C9" s="38"/>
      <c r="D9" s="39" t="s">
        <v>237</v>
      </c>
      <c r="E9" s="40">
        <v>6000</v>
      </c>
      <c r="G9" s="42"/>
    </row>
    <row r="10" spans="1:5" s="32" customFormat="1" ht="54" customHeight="1">
      <c r="A10" s="43" t="s">
        <v>242</v>
      </c>
      <c r="B10" s="44"/>
      <c r="C10" s="44"/>
      <c r="D10" s="44"/>
      <c r="E10" s="45">
        <f>SUM(E5:E9)</f>
        <v>20418.864135800002</v>
      </c>
    </row>
  </sheetData>
  <sheetProtection/>
  <mergeCells count="9">
    <mergeCell ref="A2:E2"/>
    <mergeCell ref="A3:E3"/>
    <mergeCell ref="B4:C4"/>
    <mergeCell ref="B5:C5"/>
    <mergeCell ref="B6:C6"/>
    <mergeCell ref="B7:C7"/>
    <mergeCell ref="B8:C8"/>
    <mergeCell ref="B9:C9"/>
    <mergeCell ref="A10:C10"/>
  </mergeCells>
  <printOptions/>
  <pageMargins left="0.7479166666666667" right="0.7479166666666667" top="0.9840277777777777" bottom="0.9840277777777777" header="0.5118055555555555" footer="0.5118055555555555"/>
  <pageSetup fitToHeight="1" fitToWidth="1" horizontalDpi="600" verticalDpi="600" orientation="landscape" paperSize="9" scale="69"/>
</worksheet>
</file>

<file path=xl/worksheets/sheet7.xml><?xml version="1.0" encoding="utf-8"?>
<worksheet xmlns="http://schemas.openxmlformats.org/spreadsheetml/2006/main" xmlns:r="http://schemas.openxmlformats.org/officeDocument/2006/relationships">
  <sheetPr>
    <pageSetUpPr fitToPage="1"/>
  </sheetPr>
  <dimension ref="A1:IT9"/>
  <sheetViews>
    <sheetView zoomScale="70" zoomScaleNormal="70" zoomScaleSheetLayoutView="100" workbookViewId="0" topLeftCell="A1">
      <selection activeCell="D45" sqref="D45"/>
    </sheetView>
  </sheetViews>
  <sheetFormatPr defaultColWidth="9.140625" defaultRowHeight="12"/>
  <cols>
    <col min="1" max="1" width="13.421875" style="10" customWidth="1"/>
    <col min="2" max="2" width="87.140625" style="10" customWidth="1"/>
    <col min="3" max="3" width="36.7109375" style="12" customWidth="1"/>
    <col min="4" max="5" width="36.7109375" style="13" customWidth="1"/>
    <col min="6" max="32" width="10.28125" style="10" bestFit="1" customWidth="1"/>
    <col min="33" max="224" width="9.140625" style="10" customWidth="1"/>
    <col min="225" max="254" width="10.28125" style="10" bestFit="1" customWidth="1"/>
    <col min="255" max="255" width="10.28125" style="0" bestFit="1" customWidth="1"/>
  </cols>
  <sheetData>
    <row r="1" ht="20.25">
      <c r="A1" s="14" t="s">
        <v>243</v>
      </c>
    </row>
    <row r="2" spans="1:5" s="10" customFormat="1" ht="34.5" customHeight="1">
      <c r="A2" s="15" t="s">
        <v>244</v>
      </c>
      <c r="B2" s="15"/>
      <c r="C2" s="15"/>
      <c r="D2" s="16"/>
      <c r="E2" s="16"/>
    </row>
    <row r="3" spans="1:5" s="10" customFormat="1" ht="24.75" customHeight="1">
      <c r="A3" s="17"/>
      <c r="B3" s="18"/>
      <c r="D3" s="13"/>
      <c r="E3" s="19" t="s">
        <v>18</v>
      </c>
    </row>
    <row r="4" spans="1:5" s="11" customFormat="1" ht="30.75" customHeight="1">
      <c r="A4" s="20" t="s">
        <v>245</v>
      </c>
      <c r="B4" s="20" t="s">
        <v>246</v>
      </c>
      <c r="C4" s="21" t="s">
        <v>247</v>
      </c>
      <c r="D4" s="21"/>
      <c r="E4" s="21"/>
    </row>
    <row r="5" spans="1:5" s="11" customFormat="1" ht="30.75" customHeight="1">
      <c r="A5" s="20"/>
      <c r="B5" s="20"/>
      <c r="C5" s="21" t="s">
        <v>248</v>
      </c>
      <c r="D5" s="22" t="s">
        <v>249</v>
      </c>
      <c r="E5" s="22" t="s">
        <v>250</v>
      </c>
    </row>
    <row r="6" spans="1:254" s="11" customFormat="1" ht="33" customHeight="1">
      <c r="A6" s="23" t="s">
        <v>251</v>
      </c>
      <c r="B6" s="24"/>
      <c r="C6" s="25">
        <v>15000</v>
      </c>
      <c r="D6" s="25">
        <v>10000</v>
      </c>
      <c r="E6" s="25">
        <v>5000</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row>
    <row r="7" spans="1:254" s="11" customFormat="1" ht="33" customHeight="1">
      <c r="A7" s="26">
        <v>1</v>
      </c>
      <c r="B7" s="27" t="s">
        <v>252</v>
      </c>
      <c r="C7" s="28">
        <v>3000</v>
      </c>
      <c r="D7" s="28">
        <v>3000</v>
      </c>
      <c r="E7" s="28">
        <v>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row>
    <row r="8" spans="1:5" s="10" customFormat="1" ht="33" customHeight="1">
      <c r="A8" s="26">
        <v>2</v>
      </c>
      <c r="B8" s="27" t="s">
        <v>253</v>
      </c>
      <c r="C8" s="29">
        <v>9000</v>
      </c>
      <c r="D8" s="29">
        <v>4000</v>
      </c>
      <c r="E8" s="29">
        <v>5000</v>
      </c>
    </row>
    <row r="9" spans="1:5" s="10" customFormat="1" ht="33" customHeight="1">
      <c r="A9" s="26">
        <v>3</v>
      </c>
      <c r="B9" s="27" t="s">
        <v>254</v>
      </c>
      <c r="C9" s="29">
        <v>3000</v>
      </c>
      <c r="D9" s="29">
        <v>3000</v>
      </c>
      <c r="E9" s="29">
        <v>0</v>
      </c>
    </row>
  </sheetData>
  <sheetProtection/>
  <autoFilter ref="A7:IT9"/>
  <mergeCells count="5">
    <mergeCell ref="A2:E2"/>
    <mergeCell ref="C4:E4"/>
    <mergeCell ref="A6:B6"/>
    <mergeCell ref="A4:A5"/>
    <mergeCell ref="B4:B5"/>
  </mergeCells>
  <printOptions/>
  <pageMargins left="0.7513888888888889" right="0.7513888888888889" top="1" bottom="1" header="0.5" footer="0.5"/>
  <pageSetup fitToHeight="2" fitToWidth="1" horizontalDpi="600" verticalDpi="600" orientation="landscape" paperSize="9" scale="68"/>
</worksheet>
</file>

<file path=xl/worksheets/sheet8.xml><?xml version="1.0" encoding="utf-8"?>
<worksheet xmlns="http://schemas.openxmlformats.org/spreadsheetml/2006/main" xmlns:r="http://schemas.openxmlformats.org/officeDocument/2006/relationships">
  <sheetPr>
    <pageSetUpPr fitToPage="1"/>
  </sheetPr>
  <dimension ref="A1:B12"/>
  <sheetViews>
    <sheetView tabSelected="1" zoomScaleSheetLayoutView="100" workbookViewId="0" topLeftCell="A1">
      <selection activeCell="F20" sqref="F20"/>
    </sheetView>
  </sheetViews>
  <sheetFormatPr defaultColWidth="9.140625" defaultRowHeight="12"/>
  <cols>
    <col min="1" max="1" width="54.00390625" style="0" customWidth="1"/>
    <col min="2" max="2" width="41.57421875" style="0" customWidth="1"/>
  </cols>
  <sheetData>
    <row r="1" ht="20.25">
      <c r="A1" s="2" t="s">
        <v>255</v>
      </c>
    </row>
    <row r="2" spans="1:2" ht="24">
      <c r="A2" s="3" t="s">
        <v>256</v>
      </c>
      <c r="B2" s="3"/>
    </row>
    <row r="3" spans="1:2" ht="20.25">
      <c r="A3" s="4" t="s">
        <v>257</v>
      </c>
      <c r="B3" s="4"/>
    </row>
    <row r="4" spans="1:2" ht="24" customHeight="1">
      <c r="A4" s="5" t="s">
        <v>246</v>
      </c>
      <c r="B4" s="5" t="s">
        <v>258</v>
      </c>
    </row>
    <row r="5" spans="1:2" s="1" customFormat="1" ht="24" customHeight="1">
      <c r="A5" s="6" t="s">
        <v>259</v>
      </c>
      <c r="B5" s="7">
        <v>12000000</v>
      </c>
    </row>
    <row r="6" spans="1:2" s="1" customFormat="1" ht="24" customHeight="1">
      <c r="A6" s="6" t="s">
        <v>260</v>
      </c>
      <c r="B6" s="7">
        <v>5350000</v>
      </c>
    </row>
    <row r="7" spans="1:2" s="1" customFormat="1" ht="24" customHeight="1">
      <c r="A7" s="6" t="s">
        <v>261</v>
      </c>
      <c r="B7" s="7">
        <v>360100</v>
      </c>
    </row>
    <row r="8" spans="1:2" s="1" customFormat="1" ht="24" customHeight="1">
      <c r="A8" s="6" t="s">
        <v>262</v>
      </c>
      <c r="B8" s="7">
        <v>39900</v>
      </c>
    </row>
    <row r="9" spans="1:2" s="1" customFormat="1" ht="24" customHeight="1">
      <c r="A9" s="6" t="s">
        <v>263</v>
      </c>
      <c r="B9" s="7">
        <v>9850000</v>
      </c>
    </row>
    <row r="10" spans="1:2" s="1" customFormat="1" ht="24" customHeight="1">
      <c r="A10" s="8" t="s">
        <v>264</v>
      </c>
      <c r="B10" s="7">
        <v>2120000</v>
      </c>
    </row>
    <row r="11" spans="1:2" s="1" customFormat="1" ht="24" customHeight="1">
      <c r="A11" s="6" t="s">
        <v>265</v>
      </c>
      <c r="B11" s="7">
        <v>45651842.87</v>
      </c>
    </row>
    <row r="12" spans="1:2" s="1" customFormat="1" ht="24" customHeight="1">
      <c r="A12" s="9" t="s">
        <v>266</v>
      </c>
      <c r="B12" s="7">
        <f>SUM(B5:B11)</f>
        <v>75371842.87</v>
      </c>
    </row>
  </sheetData>
  <sheetProtection/>
  <mergeCells count="2">
    <mergeCell ref="A2:B2"/>
    <mergeCell ref="A3:B3"/>
  </mergeCells>
  <printOptions/>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管理员</cp:lastModifiedBy>
  <cp:lastPrinted>2020-12-10T01:05:45Z</cp:lastPrinted>
  <dcterms:created xsi:type="dcterms:W3CDTF">2020-11-18T20:21:59Z</dcterms:created>
  <dcterms:modified xsi:type="dcterms:W3CDTF">2023-02-09T09:21:12Z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7E49D2FBDC914F07AF7C4E790766BAE9</vt:lpwstr>
  </property>
</Properties>
</file>