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6" activeTab="1"/>
  </bookViews>
  <sheets>
    <sheet name="附件1" sheetId="1" r:id="rId1"/>
    <sheet name="附件2 " sheetId="2" r:id="rId2"/>
    <sheet name="附件3 " sheetId="3" r:id="rId3"/>
    <sheet name="附件4" sheetId="4" r:id="rId4"/>
    <sheet name="附件5" sheetId="5" r:id="rId5"/>
    <sheet name="附件6" sheetId="6" r:id="rId6"/>
    <sheet name="附件7" sheetId="7" r:id="rId7"/>
  </sheets>
  <definedNames>
    <definedName name="_xlnm.Print_Area" localSheetId="0">'附件1'!$A$1:$G$14</definedName>
    <definedName name="_xlnm.Print_Area" localSheetId="4">'附件5'!$A$1:$J$27</definedName>
    <definedName name="_xlnm.Print_Titles" localSheetId="2">'附件3 '!$4:$4</definedName>
  </definedNames>
  <calcPr fullCalcOnLoad="1"/>
</workbook>
</file>

<file path=xl/sharedStrings.xml><?xml version="1.0" encoding="utf-8"?>
<sst xmlns="http://schemas.openxmlformats.org/spreadsheetml/2006/main" count="438" uniqueCount="315">
  <si>
    <r>
      <t>附件</t>
    </r>
    <r>
      <rPr>
        <sz val="16"/>
        <rFont val="Times New Roman"/>
        <family val="1"/>
      </rPr>
      <t>1</t>
    </r>
  </si>
  <si>
    <r>
      <rPr>
        <sz val="20"/>
        <rFont val="方正小标宋_GBK"/>
        <family val="4"/>
      </rPr>
      <t>高新区（江海区）</t>
    </r>
    <r>
      <rPr>
        <sz val="20"/>
        <rFont val="Times New Roman"/>
        <family val="1"/>
      </rPr>
      <t>2021</t>
    </r>
    <r>
      <rPr>
        <sz val="20"/>
        <rFont val="方正小标宋_GBK"/>
        <family val="4"/>
      </rPr>
      <t>年财政收支预算情况简表</t>
    </r>
  </si>
  <si>
    <r>
      <t>·</t>
    </r>
    <r>
      <rPr>
        <sz val="16"/>
        <rFont val="方正黑体_GBK"/>
        <family val="4"/>
      </rPr>
      <t>一般公共预算</t>
    </r>
  </si>
  <si>
    <r>
      <rPr>
        <sz val="12"/>
        <rFont val="方正楷体_GBK"/>
        <family val="4"/>
      </rPr>
      <t>金额单位：万元</t>
    </r>
  </si>
  <si>
    <r>
      <rPr>
        <sz val="14"/>
        <rFont val="方正黑体_GBK"/>
        <family val="4"/>
      </rPr>
      <t>项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目</t>
    </r>
  </si>
  <si>
    <r>
      <t>2020</t>
    </r>
    <r>
      <rPr>
        <sz val="14"/>
        <rFont val="方正黑体_GBK"/>
        <family val="4"/>
      </rPr>
      <t>年决算数</t>
    </r>
  </si>
  <si>
    <r>
      <t>2021</t>
    </r>
    <r>
      <rPr>
        <sz val="14"/>
        <rFont val="方正黑体_GBK"/>
        <family val="4"/>
      </rPr>
      <t>年</t>
    </r>
  </si>
  <si>
    <r>
      <t>2021</t>
    </r>
    <r>
      <rPr>
        <sz val="14"/>
        <rFont val="方正黑体_GBK"/>
        <family val="4"/>
      </rPr>
      <t>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年初预算</t>
    </r>
  </si>
  <si>
    <r>
      <t>2021</t>
    </r>
    <r>
      <rPr>
        <sz val="14"/>
        <rFont val="方正黑体_GBK"/>
        <family val="4"/>
      </rPr>
      <t>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调整预算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（第一次）</t>
    </r>
  </si>
  <si>
    <r>
      <t>2021</t>
    </r>
    <r>
      <rPr>
        <sz val="14"/>
        <rFont val="方正黑体_GBK"/>
        <family val="4"/>
      </rPr>
      <t>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调整预算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（第二次）</t>
    </r>
  </si>
  <si>
    <r>
      <t>2021</t>
    </r>
    <r>
      <rPr>
        <sz val="14"/>
        <rFont val="方正黑体_GBK"/>
        <family val="4"/>
      </rPr>
      <t>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调整预算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（第三次）</t>
    </r>
  </si>
  <si>
    <r>
      <rPr>
        <sz val="14"/>
        <rFont val="方正黑体_GBK"/>
        <family val="4"/>
      </rPr>
      <t>调整后比</t>
    </r>
    <r>
      <rPr>
        <sz val="14"/>
        <rFont val="Times New Roman"/>
        <family val="1"/>
      </rPr>
      <t>2020</t>
    </r>
    <r>
      <rPr>
        <sz val="14"/>
        <rFont val="方正黑体_GBK"/>
        <family val="4"/>
      </rPr>
      <t>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增长（</t>
    </r>
    <r>
      <rPr>
        <sz val="14"/>
        <rFont val="Times New Roman"/>
        <family val="1"/>
      </rPr>
      <t>%</t>
    </r>
    <r>
      <rPr>
        <sz val="14"/>
        <rFont val="方正黑体_GBK"/>
        <family val="4"/>
      </rPr>
      <t>）</t>
    </r>
  </si>
  <si>
    <r>
      <rPr>
        <sz val="14"/>
        <rFont val="方正仿宋_GBK"/>
        <family val="4"/>
      </rPr>
      <t>一般公共预算收入</t>
    </r>
  </si>
  <si>
    <r>
      <rPr>
        <sz val="14"/>
        <rFont val="方正仿宋_GBK"/>
        <family val="4"/>
      </rPr>
      <t>一般公共预算支出</t>
    </r>
  </si>
  <si>
    <r>
      <t>·</t>
    </r>
    <r>
      <rPr>
        <sz val="16"/>
        <rFont val="方正黑体_GBK"/>
        <family val="4"/>
      </rPr>
      <t>政府性基金预算</t>
    </r>
  </si>
  <si>
    <r>
      <rPr>
        <sz val="14"/>
        <rFont val="方正仿宋_GBK"/>
        <family val="4"/>
      </rPr>
      <t>基金预算收入</t>
    </r>
  </si>
  <si>
    <r>
      <rPr>
        <sz val="14"/>
        <rFont val="方正仿宋_GBK"/>
        <family val="4"/>
      </rPr>
      <t>基金预算支出</t>
    </r>
  </si>
  <si>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2</t>
    </r>
  </si>
  <si>
    <r>
      <rPr>
        <sz val="20"/>
        <rFont val="方正小标宋_GBK"/>
        <family val="4"/>
      </rPr>
      <t>高新区（江海区）</t>
    </r>
    <r>
      <rPr>
        <sz val="20"/>
        <rFont val="Times New Roman"/>
        <family val="1"/>
      </rPr>
      <t>2021</t>
    </r>
    <r>
      <rPr>
        <sz val="20"/>
        <rFont val="方正小标宋_GBK"/>
        <family val="4"/>
      </rPr>
      <t>年一般公共预算收支总表</t>
    </r>
  </si>
  <si>
    <t>单位：万元</t>
  </si>
  <si>
    <r>
      <rPr>
        <sz val="12"/>
        <rFont val="方正黑体_GBK"/>
        <family val="4"/>
      </rPr>
      <t>收入</t>
    </r>
  </si>
  <si>
    <t>支出</t>
  </si>
  <si>
    <r>
      <rPr>
        <sz val="12"/>
        <rFont val="方正黑体_GBK"/>
        <family val="4"/>
      </rPr>
      <t>科目</t>
    </r>
  </si>
  <si>
    <r>
      <t>2020</t>
    </r>
    <r>
      <rPr>
        <sz val="12"/>
        <rFont val="方正黑体_GBK"/>
        <family val="4"/>
      </rPr>
      <t>年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决算数</t>
    </r>
  </si>
  <si>
    <r>
      <t>2021</t>
    </r>
    <r>
      <rPr>
        <sz val="12"/>
        <rFont val="方正黑体_GBK"/>
        <family val="4"/>
      </rPr>
      <t>年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预算</t>
    </r>
  </si>
  <si>
    <r>
      <t>2021</t>
    </r>
    <r>
      <rPr>
        <sz val="12"/>
        <rFont val="方正黑体_GBK"/>
        <family val="4"/>
      </rPr>
      <t>年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调整预算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（第三次）</t>
    </r>
  </si>
  <si>
    <r>
      <rPr>
        <sz val="12"/>
        <rFont val="方正黑体_GBK"/>
        <family val="4"/>
      </rPr>
      <t>调整后比</t>
    </r>
    <r>
      <rPr>
        <sz val="12"/>
        <rFont val="Times New Roman"/>
        <family val="1"/>
      </rPr>
      <t>2020</t>
    </r>
    <r>
      <rPr>
        <sz val="12"/>
        <rFont val="方正黑体_GBK"/>
        <family val="4"/>
      </rPr>
      <t>年增长</t>
    </r>
  </si>
  <si>
    <r>
      <t>2020</t>
    </r>
    <r>
      <rPr>
        <sz val="12"/>
        <rFont val="方正黑体_GBK"/>
        <family val="4"/>
      </rPr>
      <t>年科目</t>
    </r>
  </si>
  <si>
    <r>
      <t>2021</t>
    </r>
    <r>
      <rPr>
        <sz val="12"/>
        <rFont val="方正黑体_GBK"/>
        <family val="4"/>
      </rPr>
      <t>年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调整预算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（第三次）</t>
    </r>
  </si>
  <si>
    <r>
      <rPr>
        <b/>
        <sz val="13"/>
        <rFont val="方正仿宋_GBK"/>
        <family val="4"/>
      </rPr>
      <t>一般公共预算收入</t>
    </r>
  </si>
  <si>
    <r>
      <rPr>
        <b/>
        <sz val="13"/>
        <rFont val="方正仿宋_GBK"/>
        <family val="4"/>
      </rPr>
      <t>一般公共预算支出</t>
    </r>
  </si>
  <si>
    <r>
      <t xml:space="preserve">    </t>
    </r>
    <r>
      <rPr>
        <b/>
        <sz val="13"/>
        <rFont val="方正仿宋_GBK"/>
        <family val="4"/>
      </rPr>
      <t>其中：税收收入</t>
    </r>
  </si>
  <si>
    <r>
      <t xml:space="preserve">    </t>
    </r>
    <r>
      <rPr>
        <sz val="13"/>
        <rFont val="方正仿宋_GBK"/>
        <family val="4"/>
      </rPr>
      <t>一般公共服务</t>
    </r>
  </si>
  <si>
    <r>
      <rPr>
        <sz val="13"/>
        <rFont val="方正仿宋_GBK"/>
        <family val="4"/>
      </rPr>
      <t>增值税</t>
    </r>
  </si>
  <si>
    <r>
      <t xml:space="preserve">    </t>
    </r>
    <r>
      <rPr>
        <sz val="13"/>
        <rFont val="方正仿宋_GBK"/>
        <family val="4"/>
      </rPr>
      <t>外交</t>
    </r>
  </si>
  <si>
    <r>
      <rPr>
        <sz val="13"/>
        <rFont val="方正仿宋_GBK"/>
        <family val="4"/>
      </rPr>
      <t>营业税</t>
    </r>
  </si>
  <si>
    <r>
      <t xml:space="preserve">    </t>
    </r>
    <r>
      <rPr>
        <sz val="13"/>
        <rFont val="方正仿宋_GBK"/>
        <family val="4"/>
      </rPr>
      <t>国防</t>
    </r>
  </si>
  <si>
    <r>
      <rPr>
        <sz val="13"/>
        <rFont val="方正仿宋_GBK"/>
        <family val="4"/>
      </rPr>
      <t>企业所得税</t>
    </r>
  </si>
  <si>
    <r>
      <t xml:space="preserve">    </t>
    </r>
    <r>
      <rPr>
        <sz val="13"/>
        <rFont val="方正仿宋_GBK"/>
        <family val="4"/>
      </rPr>
      <t>公共安全</t>
    </r>
  </si>
  <si>
    <r>
      <rPr>
        <sz val="13"/>
        <rFont val="方正仿宋_GBK"/>
        <family val="4"/>
      </rPr>
      <t>个人所得税</t>
    </r>
  </si>
  <si>
    <r>
      <t xml:space="preserve">    </t>
    </r>
    <r>
      <rPr>
        <sz val="13"/>
        <rFont val="方正仿宋_GBK"/>
        <family val="4"/>
      </rPr>
      <t>教育</t>
    </r>
  </si>
  <si>
    <r>
      <rPr>
        <sz val="13"/>
        <rFont val="方正仿宋_GBK"/>
        <family val="4"/>
      </rPr>
      <t>城市维护建设税</t>
    </r>
  </si>
  <si>
    <r>
      <t xml:space="preserve">    </t>
    </r>
    <r>
      <rPr>
        <sz val="13"/>
        <rFont val="方正仿宋_GBK"/>
        <family val="4"/>
      </rPr>
      <t>科学技术</t>
    </r>
  </si>
  <si>
    <r>
      <rPr>
        <sz val="13"/>
        <rFont val="方正仿宋_GBK"/>
        <family val="4"/>
      </rPr>
      <t>房产税</t>
    </r>
  </si>
  <si>
    <r>
      <t xml:space="preserve">    </t>
    </r>
    <r>
      <rPr>
        <sz val="13"/>
        <rFont val="方正仿宋_GBK"/>
        <family val="4"/>
      </rPr>
      <t>文化旅游体育与传媒</t>
    </r>
  </si>
  <si>
    <r>
      <rPr>
        <sz val="13"/>
        <rFont val="方正仿宋_GBK"/>
        <family val="4"/>
      </rPr>
      <t>印花税</t>
    </r>
  </si>
  <si>
    <r>
      <t xml:space="preserve">    </t>
    </r>
    <r>
      <rPr>
        <sz val="13"/>
        <rFont val="方正仿宋_GBK"/>
        <family val="4"/>
      </rPr>
      <t>社会保障和就业</t>
    </r>
  </si>
  <si>
    <r>
      <rPr>
        <sz val="13"/>
        <rFont val="方正仿宋_GBK"/>
        <family val="4"/>
      </rPr>
      <t>城镇土地使用税</t>
    </r>
  </si>
  <si>
    <r>
      <t xml:space="preserve">    </t>
    </r>
    <r>
      <rPr>
        <sz val="13"/>
        <rFont val="方正仿宋_GBK"/>
        <family val="4"/>
      </rPr>
      <t>卫生健康支出</t>
    </r>
  </si>
  <si>
    <r>
      <rPr>
        <sz val="13"/>
        <rFont val="方正仿宋_GBK"/>
        <family val="4"/>
      </rPr>
      <t>土地增值税</t>
    </r>
  </si>
  <si>
    <r>
      <t xml:space="preserve">    </t>
    </r>
    <r>
      <rPr>
        <sz val="13"/>
        <rFont val="方正仿宋_GBK"/>
        <family val="4"/>
      </rPr>
      <t>节能环保支出</t>
    </r>
  </si>
  <si>
    <r>
      <rPr>
        <sz val="13"/>
        <rFont val="方正仿宋_GBK"/>
        <family val="4"/>
      </rPr>
      <t>车船使用和牌照税</t>
    </r>
  </si>
  <si>
    <r>
      <t xml:space="preserve">    </t>
    </r>
    <r>
      <rPr>
        <sz val="13"/>
        <rFont val="方正仿宋_GBK"/>
        <family val="4"/>
      </rPr>
      <t>城乡社区事务</t>
    </r>
  </si>
  <si>
    <r>
      <rPr>
        <sz val="13"/>
        <rFont val="方正仿宋_GBK"/>
        <family val="4"/>
      </rPr>
      <t>耕地占用税</t>
    </r>
  </si>
  <si>
    <r>
      <t xml:space="preserve">    </t>
    </r>
    <r>
      <rPr>
        <sz val="13"/>
        <rFont val="方正仿宋_GBK"/>
        <family val="4"/>
      </rPr>
      <t>农林水事务</t>
    </r>
  </si>
  <si>
    <r>
      <rPr>
        <sz val="13"/>
        <rFont val="方正仿宋_GBK"/>
        <family val="4"/>
      </rPr>
      <t>契税</t>
    </r>
  </si>
  <si>
    <r>
      <t xml:space="preserve">    </t>
    </r>
    <r>
      <rPr>
        <sz val="13"/>
        <rFont val="方正仿宋_GBK"/>
        <family val="4"/>
      </rPr>
      <t>交通运输</t>
    </r>
  </si>
  <si>
    <r>
      <rPr>
        <sz val="13"/>
        <rFont val="方正仿宋_GBK"/>
        <family val="4"/>
      </rPr>
      <t>环境保护税</t>
    </r>
  </si>
  <si>
    <r>
      <t xml:space="preserve">    </t>
    </r>
    <r>
      <rPr>
        <sz val="13"/>
        <rFont val="方正仿宋_GBK"/>
        <family val="4"/>
      </rPr>
      <t>资源勘探电力信息等事务</t>
    </r>
  </si>
  <si>
    <r>
      <rPr>
        <sz val="13"/>
        <rFont val="方正仿宋_GBK"/>
        <family val="4"/>
      </rPr>
      <t>其他税收收入</t>
    </r>
  </si>
  <si>
    <r>
      <t xml:space="preserve">    </t>
    </r>
    <r>
      <rPr>
        <sz val="13"/>
        <rFont val="方正仿宋_GBK"/>
        <family val="4"/>
      </rPr>
      <t>商业服务业等事务</t>
    </r>
  </si>
  <si>
    <r>
      <t xml:space="preserve">    </t>
    </r>
    <r>
      <rPr>
        <sz val="13"/>
        <rFont val="方正仿宋_GBK"/>
        <family val="4"/>
      </rPr>
      <t>金融监管等事务支出</t>
    </r>
  </si>
  <si>
    <r>
      <t xml:space="preserve">          </t>
    </r>
    <r>
      <rPr>
        <b/>
        <sz val="13"/>
        <rFont val="方正仿宋_GBK"/>
        <family val="4"/>
      </rPr>
      <t>非税收入</t>
    </r>
  </si>
  <si>
    <r>
      <t xml:space="preserve">    </t>
    </r>
    <r>
      <rPr>
        <sz val="13"/>
        <rFont val="方正仿宋_GBK"/>
        <family val="4"/>
      </rPr>
      <t>自然资源海洋气象</t>
    </r>
  </si>
  <si>
    <r>
      <rPr>
        <sz val="13"/>
        <rFont val="方正仿宋_GBK"/>
        <family val="4"/>
      </rPr>
      <t>专项收入</t>
    </r>
  </si>
  <si>
    <r>
      <t xml:space="preserve">    </t>
    </r>
    <r>
      <rPr>
        <sz val="13"/>
        <rFont val="方正仿宋_GBK"/>
        <family val="4"/>
      </rPr>
      <t>住房保障支出</t>
    </r>
  </si>
  <si>
    <r>
      <rPr>
        <sz val="13"/>
        <rFont val="方正仿宋_GBK"/>
        <family val="4"/>
      </rPr>
      <t>行政性收费收入</t>
    </r>
  </si>
  <si>
    <r>
      <t xml:space="preserve">    </t>
    </r>
    <r>
      <rPr>
        <sz val="13"/>
        <rFont val="方正仿宋_GBK"/>
        <family val="4"/>
      </rPr>
      <t>粮油物资储备支出</t>
    </r>
  </si>
  <si>
    <r>
      <rPr>
        <sz val="13"/>
        <rFont val="方正仿宋_GBK"/>
        <family val="4"/>
      </rPr>
      <t>罚没收入</t>
    </r>
  </si>
  <si>
    <r>
      <t xml:space="preserve">    </t>
    </r>
    <r>
      <rPr>
        <sz val="13"/>
        <rFont val="方正仿宋_GBK"/>
        <family val="4"/>
      </rPr>
      <t>灾害防治及应急管理支出</t>
    </r>
  </si>
  <si>
    <r>
      <rPr>
        <sz val="13"/>
        <rFont val="方正仿宋_GBK"/>
        <family val="4"/>
      </rPr>
      <t>国有资本经营收入</t>
    </r>
  </si>
  <si>
    <r>
      <t xml:space="preserve">    </t>
    </r>
    <r>
      <rPr>
        <sz val="13"/>
        <rFont val="方正仿宋_GBK"/>
        <family val="4"/>
      </rPr>
      <t>预备费</t>
    </r>
  </si>
  <si>
    <r>
      <rPr>
        <sz val="13"/>
        <rFont val="方正仿宋_GBK"/>
        <family val="4"/>
      </rPr>
      <t>国有资源（资产）有偿使用收入</t>
    </r>
  </si>
  <si>
    <r>
      <t xml:space="preserve">    </t>
    </r>
    <r>
      <rPr>
        <sz val="13"/>
        <rFont val="方正仿宋_GBK"/>
        <family val="4"/>
      </rPr>
      <t>其他支出</t>
    </r>
  </si>
  <si>
    <r>
      <rPr>
        <sz val="13"/>
        <rFont val="方正仿宋_GBK"/>
        <family val="4"/>
      </rPr>
      <t>其他收入</t>
    </r>
  </si>
  <si>
    <r>
      <t xml:space="preserve">    </t>
    </r>
    <r>
      <rPr>
        <sz val="13"/>
        <rFont val="方正仿宋_GBK"/>
        <family val="4"/>
      </rPr>
      <t>债务付息支出</t>
    </r>
  </si>
  <si>
    <r>
      <t xml:space="preserve">    </t>
    </r>
    <r>
      <rPr>
        <sz val="13"/>
        <rFont val="方正仿宋_GBK"/>
        <family val="4"/>
      </rPr>
      <t>债务发行费用支出</t>
    </r>
  </si>
  <si>
    <r>
      <rPr>
        <b/>
        <sz val="13"/>
        <rFont val="方正仿宋_GBK"/>
        <family val="4"/>
      </rPr>
      <t>上年结余</t>
    </r>
  </si>
  <si>
    <r>
      <rPr>
        <b/>
        <sz val="13"/>
        <rFont val="方正仿宋_GBK"/>
        <family val="4"/>
      </rPr>
      <t>上解支出（一般预算）</t>
    </r>
  </si>
  <si>
    <r>
      <rPr>
        <b/>
        <sz val="13"/>
        <rFont val="方正仿宋_GBK"/>
        <family val="4"/>
      </rPr>
      <t>补助收入（一般预算）</t>
    </r>
  </si>
  <si>
    <r>
      <rPr>
        <b/>
        <sz val="13"/>
        <rFont val="方正仿宋_GBK"/>
        <family val="4"/>
      </rPr>
      <t>债务还本支出（一般债券）</t>
    </r>
  </si>
  <si>
    <r>
      <rPr>
        <b/>
        <sz val="13"/>
        <rFont val="方正仿宋_GBK"/>
        <family val="4"/>
      </rPr>
      <t>债务转贷收入（一般债券）</t>
    </r>
  </si>
  <si>
    <r>
      <rPr>
        <b/>
        <sz val="13"/>
        <rFont val="方正仿宋_GBK"/>
        <family val="4"/>
      </rPr>
      <t>补充预算稳定调节基金</t>
    </r>
  </si>
  <si>
    <r>
      <rPr>
        <b/>
        <sz val="13"/>
        <rFont val="方正仿宋_GBK"/>
        <family val="4"/>
      </rPr>
      <t>调入预算稳定调节基金</t>
    </r>
  </si>
  <si>
    <r>
      <rPr>
        <b/>
        <sz val="13"/>
        <rFont val="方正仿宋_GBK"/>
        <family val="4"/>
      </rPr>
      <t>增设预算周转金</t>
    </r>
  </si>
  <si>
    <r>
      <rPr>
        <b/>
        <sz val="13"/>
        <rFont val="方正仿宋_GBK"/>
        <family val="4"/>
      </rPr>
      <t>调入资金（一般预算）</t>
    </r>
  </si>
  <si>
    <r>
      <rPr>
        <b/>
        <sz val="13"/>
        <rFont val="方正仿宋_GBK"/>
        <family val="4"/>
      </rPr>
      <t>结转下年</t>
    </r>
  </si>
  <si>
    <r>
      <rPr>
        <b/>
        <sz val="13"/>
        <rFont val="方正仿宋_GBK"/>
        <family val="4"/>
      </rPr>
      <t>总收入</t>
    </r>
  </si>
  <si>
    <r>
      <rPr>
        <b/>
        <sz val="13"/>
        <rFont val="方正仿宋_GBK"/>
        <family val="4"/>
      </rPr>
      <t>总支出</t>
    </r>
  </si>
  <si>
    <r>
      <rPr>
        <sz val="16"/>
        <rFont val="方正小标宋_GBK"/>
        <family val="4"/>
      </rPr>
      <t>附件</t>
    </r>
    <r>
      <rPr>
        <sz val="16"/>
        <rFont val="Times New Roman"/>
        <family val="1"/>
      </rPr>
      <t>3</t>
    </r>
  </si>
  <si>
    <r>
      <t>2021</t>
    </r>
    <r>
      <rPr>
        <sz val="20"/>
        <rFont val="方正小标宋_GBK"/>
        <family val="4"/>
      </rPr>
      <t>年预算调整（第三次）新增区级支出明细表</t>
    </r>
  </si>
  <si>
    <r>
      <rPr>
        <sz val="12"/>
        <rFont val="方正楷体_GBK"/>
        <family val="4"/>
      </rPr>
      <t>单位：万元</t>
    </r>
  </si>
  <si>
    <r>
      <rPr>
        <sz val="12"/>
        <rFont val="方正黑体_GBK"/>
        <family val="4"/>
      </rPr>
      <t>预算单位</t>
    </r>
  </si>
  <si>
    <r>
      <rPr>
        <sz val="12"/>
        <rFont val="方正黑体_GBK"/>
        <family val="4"/>
      </rPr>
      <t>新项目</t>
    </r>
  </si>
  <si>
    <r>
      <rPr>
        <sz val="12"/>
        <rFont val="方正黑体_GBK"/>
        <family val="4"/>
      </rPr>
      <t>金</t>
    </r>
    <r>
      <rPr>
        <sz val="12"/>
        <rFont val="Times New Roman"/>
        <family val="1"/>
      </rPr>
      <t xml:space="preserve">    </t>
    </r>
    <r>
      <rPr>
        <sz val="12"/>
        <rFont val="方正黑体_GBK"/>
        <family val="4"/>
      </rPr>
      <t>额</t>
    </r>
  </si>
  <si>
    <r>
      <rPr>
        <sz val="12"/>
        <rFont val="方正仿宋_GBK"/>
        <family val="4"/>
      </rPr>
      <t>经促局</t>
    </r>
  </si>
  <si>
    <r>
      <rPr>
        <sz val="12"/>
        <color indexed="8"/>
        <rFont val="方正仿宋_GBK"/>
        <family val="4"/>
      </rPr>
      <t>外海海关等联检单位综合保障经费</t>
    </r>
  </si>
  <si>
    <r>
      <t>2010999</t>
    </r>
    <r>
      <rPr>
        <sz val="12"/>
        <color indexed="8"/>
        <rFont val="方正仿宋_GBK"/>
        <family val="4"/>
      </rPr>
      <t>其他海关事务支出</t>
    </r>
  </si>
  <si>
    <r>
      <rPr>
        <sz val="12"/>
        <rFont val="方正仿宋_GBK"/>
        <family val="4"/>
      </rPr>
      <t>区人大</t>
    </r>
  </si>
  <si>
    <r>
      <rPr>
        <sz val="12"/>
        <color indexed="8"/>
        <rFont val="方正仿宋_GBK"/>
        <family val="4"/>
      </rPr>
      <t>江海区立法联系点活动中心、法治广场经费</t>
    </r>
  </si>
  <si>
    <r>
      <t>2010105</t>
    </r>
    <r>
      <rPr>
        <sz val="12"/>
        <color indexed="8"/>
        <rFont val="方正仿宋_GBK"/>
        <family val="4"/>
      </rPr>
      <t>人大立法</t>
    </r>
  </si>
  <si>
    <r>
      <rPr>
        <sz val="12"/>
        <rFont val="方正仿宋_GBK"/>
        <family val="4"/>
      </rPr>
      <t>区府办</t>
    </r>
  </si>
  <si>
    <r>
      <rPr>
        <sz val="12"/>
        <color indexed="8"/>
        <rFont val="方正仿宋_GBK"/>
        <family val="4"/>
      </rPr>
      <t>扶持企业上市专项资金</t>
    </r>
  </si>
  <si>
    <r>
      <t>2170399</t>
    </r>
    <r>
      <rPr>
        <sz val="12"/>
        <color indexed="8"/>
        <rFont val="方正仿宋_GBK"/>
        <family val="4"/>
      </rPr>
      <t>其他金融发展支出</t>
    </r>
  </si>
  <si>
    <r>
      <rPr>
        <sz val="12"/>
        <rFont val="方正仿宋_GBK"/>
        <family val="4"/>
      </rPr>
      <t>农业农村和水利局</t>
    </r>
  </si>
  <si>
    <r>
      <rPr>
        <sz val="12"/>
        <color indexed="8"/>
        <rFont val="方正仿宋_GBK"/>
        <family val="4"/>
      </rPr>
      <t>扶贫专项资金</t>
    </r>
  </si>
  <si>
    <r>
      <t>2130599</t>
    </r>
    <r>
      <rPr>
        <sz val="12"/>
        <color indexed="8"/>
        <rFont val="方正仿宋_GBK"/>
        <family val="4"/>
      </rPr>
      <t>其他扶贫支出</t>
    </r>
  </si>
  <si>
    <r>
      <rPr>
        <sz val="12"/>
        <rFont val="方正仿宋_GBK"/>
        <family val="4"/>
      </rPr>
      <t>区卫健局</t>
    </r>
  </si>
  <si>
    <r>
      <rPr>
        <sz val="12"/>
        <color indexed="8"/>
        <rFont val="方正仿宋_GBK"/>
        <family val="4"/>
      </rPr>
      <t>新冠疫苗接种费</t>
    </r>
  </si>
  <si>
    <r>
      <t>2100409</t>
    </r>
    <r>
      <rPr>
        <sz val="12"/>
        <color indexed="8"/>
        <rFont val="方正仿宋_GBK"/>
        <family val="4"/>
      </rPr>
      <t>重大公共卫生服务</t>
    </r>
  </si>
  <si>
    <r>
      <rPr>
        <sz val="12"/>
        <color indexed="8"/>
        <rFont val="方正仿宋_GBK"/>
        <family val="4"/>
      </rPr>
      <t>新冠疫情防控专项</t>
    </r>
  </si>
  <si>
    <r>
      <rPr>
        <sz val="12"/>
        <rFont val="方正仿宋_GBK"/>
        <family val="4"/>
      </rPr>
      <t>国资局</t>
    </r>
  </si>
  <si>
    <r>
      <rPr>
        <sz val="12"/>
        <color indexed="8"/>
        <rFont val="方正仿宋_GBK"/>
        <family val="4"/>
      </rPr>
      <t>土地整理费用</t>
    </r>
  </si>
  <si>
    <r>
      <t>2150799</t>
    </r>
    <r>
      <rPr>
        <sz val="12"/>
        <color indexed="8"/>
        <rFont val="方正仿宋_GBK"/>
        <family val="4"/>
      </rPr>
      <t>其他国有资产监管支出</t>
    </r>
  </si>
  <si>
    <r>
      <rPr>
        <sz val="12"/>
        <rFont val="方正仿宋_GBK"/>
        <family val="4"/>
      </rPr>
      <t>自然资源局</t>
    </r>
  </si>
  <si>
    <r>
      <rPr>
        <sz val="12"/>
        <color indexed="8"/>
        <rFont val="方正仿宋_GBK"/>
        <family val="4"/>
      </rPr>
      <t>地质灾害项目经费</t>
    </r>
  </si>
  <si>
    <r>
      <t>2240601</t>
    </r>
    <r>
      <rPr>
        <sz val="12"/>
        <color indexed="8"/>
        <rFont val="方正仿宋_GBK"/>
        <family val="4"/>
      </rPr>
      <t>地质灾害防治</t>
    </r>
  </si>
  <si>
    <r>
      <rPr>
        <sz val="12"/>
        <color indexed="8"/>
        <rFont val="方正仿宋_GBK"/>
        <family val="4"/>
      </rPr>
      <t>疫情防控应急保障资金</t>
    </r>
  </si>
  <si>
    <r>
      <t>2100410</t>
    </r>
    <r>
      <rPr>
        <sz val="12"/>
        <color indexed="8"/>
        <rFont val="方正仿宋_GBK"/>
        <family val="4"/>
      </rPr>
      <t>突发公共卫生事件应急处理</t>
    </r>
  </si>
  <si>
    <r>
      <rPr>
        <sz val="12"/>
        <rFont val="方正仿宋_GBK"/>
        <family val="4"/>
      </rPr>
      <t>机关事务局</t>
    </r>
  </si>
  <si>
    <r>
      <rPr>
        <sz val="12"/>
        <color indexed="8"/>
        <rFont val="方正仿宋_GBK"/>
        <family val="4"/>
      </rPr>
      <t>核酸采样工作经费</t>
    </r>
  </si>
  <si>
    <r>
      <t>2010303</t>
    </r>
    <r>
      <rPr>
        <sz val="12"/>
        <color indexed="8"/>
        <rFont val="方正仿宋_GBK"/>
        <family val="4"/>
      </rPr>
      <t>机关服务</t>
    </r>
  </si>
  <si>
    <r>
      <rPr>
        <sz val="12"/>
        <rFont val="方正仿宋_GBK"/>
        <family val="4"/>
      </rPr>
      <t>卫健局</t>
    </r>
  </si>
  <si>
    <r>
      <rPr>
        <sz val="12"/>
        <rFont val="方正仿宋_GBK"/>
        <family val="4"/>
      </rPr>
      <t>住建局</t>
    </r>
  </si>
  <si>
    <r>
      <rPr>
        <sz val="12"/>
        <rFont val="方正仿宋_GBK"/>
        <family val="4"/>
      </rPr>
      <t>环保局</t>
    </r>
  </si>
  <si>
    <r>
      <rPr>
        <sz val="12"/>
        <color indexed="8"/>
        <rFont val="方正仿宋_GBK"/>
        <family val="4"/>
      </rPr>
      <t>医疗废物处理费</t>
    </r>
  </si>
  <si>
    <r>
      <t>2110304</t>
    </r>
    <r>
      <rPr>
        <sz val="12"/>
        <color indexed="8"/>
        <rFont val="方正仿宋_GBK"/>
        <family val="4"/>
      </rPr>
      <t>固体废弃物与化学品</t>
    </r>
  </si>
  <si>
    <r>
      <rPr>
        <sz val="12"/>
        <color indexed="8"/>
        <rFont val="方正仿宋_GBK"/>
        <family val="4"/>
      </rPr>
      <t>疫情防控应急保障经费</t>
    </r>
  </si>
  <si>
    <r>
      <rPr>
        <sz val="12"/>
        <rFont val="方正仿宋_GBK"/>
        <family val="4"/>
      </rPr>
      <t>礼乐街道办事处</t>
    </r>
  </si>
  <si>
    <r>
      <rPr>
        <sz val="12"/>
        <color indexed="8"/>
        <rFont val="方正仿宋_GBK"/>
        <family val="4"/>
      </rPr>
      <t>大规模核酸采样检测费用</t>
    </r>
  </si>
  <si>
    <r>
      <rPr>
        <sz val="12"/>
        <rFont val="方正仿宋_GBK"/>
        <family val="4"/>
      </rPr>
      <t>江南街道办事处</t>
    </r>
  </si>
  <si>
    <r>
      <rPr>
        <sz val="12"/>
        <rFont val="方正仿宋_GBK"/>
        <family val="4"/>
      </rPr>
      <t>外海街道办事处</t>
    </r>
  </si>
  <si>
    <r>
      <rPr>
        <sz val="12"/>
        <color indexed="8"/>
        <rFont val="方正仿宋_GBK"/>
        <family val="4"/>
      </rPr>
      <t>大规模核酸采样工作经费</t>
    </r>
  </si>
  <si>
    <r>
      <rPr>
        <sz val="12"/>
        <rFont val="方正仿宋_GBK"/>
        <family val="4"/>
      </rPr>
      <t>政法委</t>
    </r>
  </si>
  <si>
    <r>
      <rPr>
        <sz val="12"/>
        <color indexed="8"/>
        <rFont val="方正仿宋_GBK"/>
        <family val="4"/>
      </rPr>
      <t>雪亮工程</t>
    </r>
  </si>
  <si>
    <r>
      <t>2049999</t>
    </r>
    <r>
      <rPr>
        <sz val="12"/>
        <color indexed="8"/>
        <rFont val="方正仿宋_GBK"/>
        <family val="4"/>
      </rPr>
      <t>其他公共安全支出</t>
    </r>
  </si>
  <si>
    <r>
      <rPr>
        <sz val="12"/>
        <rFont val="方正仿宋_GBK"/>
        <family val="4"/>
      </rPr>
      <t>农水局</t>
    </r>
  </si>
  <si>
    <r>
      <t>2021</t>
    </r>
    <r>
      <rPr>
        <sz val="12"/>
        <color indexed="8"/>
        <rFont val="方正仿宋_GBK"/>
        <family val="4"/>
      </rPr>
      <t>年追加驻镇帮镇扶村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三结对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工作帮扶资金</t>
    </r>
  </si>
  <si>
    <r>
      <t>2130504</t>
    </r>
    <r>
      <rPr>
        <sz val="12"/>
        <color indexed="8"/>
        <rFont val="方正仿宋_GBK"/>
        <family val="4"/>
      </rPr>
      <t>农村基础设施建设</t>
    </r>
  </si>
  <si>
    <r>
      <rPr>
        <sz val="12"/>
        <color indexed="8"/>
        <rFont val="方正仿宋_GBK"/>
        <family val="4"/>
      </rPr>
      <t>新冠疫苗接种经费</t>
    </r>
  </si>
  <si>
    <r>
      <rPr>
        <sz val="12"/>
        <color indexed="8"/>
        <rFont val="方正仿宋_GBK"/>
        <family val="4"/>
      </rPr>
      <t>区干部职工食堂运行费</t>
    </r>
  </si>
  <si>
    <r>
      <rPr>
        <sz val="12"/>
        <color indexed="8"/>
        <rFont val="方正仿宋_GBK"/>
        <family val="4"/>
      </rPr>
      <t>第二批新冠疫苗大规模人群接种工作经费</t>
    </r>
  </si>
  <si>
    <r>
      <rPr>
        <sz val="12"/>
        <color indexed="8"/>
        <rFont val="方正仿宋_GBK"/>
        <family val="4"/>
      </rPr>
      <t>新冠疫苗大规模人群接种工作经费</t>
    </r>
  </si>
  <si>
    <r>
      <rPr>
        <sz val="12"/>
        <color indexed="8"/>
        <rFont val="方正仿宋_GBK"/>
        <family val="4"/>
      </rPr>
      <t>疫苗接种工作经费</t>
    </r>
  </si>
  <si>
    <r>
      <rPr>
        <sz val="12"/>
        <rFont val="方正仿宋_GBK"/>
        <family val="4"/>
      </rPr>
      <t>组织部</t>
    </r>
  </si>
  <si>
    <r>
      <rPr>
        <sz val="12"/>
        <color indexed="8"/>
        <rFont val="方正仿宋_GBK"/>
        <family val="4"/>
      </rPr>
      <t>村（社区）党组织党建工作保障经费</t>
    </r>
  </si>
  <si>
    <r>
      <t>2013299</t>
    </r>
    <r>
      <rPr>
        <sz val="12"/>
        <color indexed="8"/>
        <rFont val="方正仿宋_GBK"/>
        <family val="4"/>
      </rPr>
      <t>其他组织事务</t>
    </r>
  </si>
  <si>
    <r>
      <t>“</t>
    </r>
    <r>
      <rPr>
        <sz val="12"/>
        <color indexed="8"/>
        <rFont val="方正仿宋_GBK"/>
        <family val="4"/>
      </rPr>
      <t>两新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组织党建经费</t>
    </r>
  </si>
  <si>
    <r>
      <rPr>
        <sz val="12"/>
        <color indexed="8"/>
        <rFont val="方正仿宋_GBK"/>
        <family val="4"/>
      </rPr>
      <t>妇幼保健</t>
    </r>
  </si>
  <si>
    <r>
      <t>2100403</t>
    </r>
    <r>
      <rPr>
        <sz val="12"/>
        <color indexed="8"/>
        <rFont val="方正仿宋_GBK"/>
        <family val="4"/>
      </rPr>
      <t>妇幼保健机构</t>
    </r>
  </si>
  <si>
    <r>
      <rPr>
        <sz val="12"/>
        <rFont val="方正仿宋_GBK"/>
        <family val="4"/>
      </rPr>
      <t>人社局</t>
    </r>
  </si>
  <si>
    <r>
      <rPr>
        <sz val="12"/>
        <color indexed="8"/>
        <rFont val="方正仿宋_GBK"/>
        <family val="4"/>
      </rPr>
      <t>职业年金补记息所需资金</t>
    </r>
  </si>
  <si>
    <r>
      <t>2080508</t>
    </r>
    <r>
      <rPr>
        <sz val="12"/>
        <color indexed="8"/>
        <rFont val="方正仿宋_GBK"/>
        <family val="4"/>
      </rPr>
      <t>对机关事业单位职业年金的补助</t>
    </r>
  </si>
  <si>
    <r>
      <rPr>
        <sz val="12"/>
        <rFont val="方正仿宋_GBK"/>
        <family val="4"/>
      </rPr>
      <t>区政协</t>
    </r>
  </si>
  <si>
    <r>
      <rPr>
        <sz val="12"/>
        <color indexed="8"/>
        <rFont val="方正仿宋_GBK"/>
        <family val="4"/>
      </rPr>
      <t>政协会议经费</t>
    </r>
  </si>
  <si>
    <r>
      <t>2010204</t>
    </r>
    <r>
      <rPr>
        <sz val="12"/>
        <color indexed="8"/>
        <rFont val="方正仿宋_GBK"/>
        <family val="4"/>
      </rPr>
      <t>政协会议</t>
    </r>
  </si>
  <si>
    <r>
      <rPr>
        <sz val="12"/>
        <rFont val="方正仿宋_GBK"/>
        <family val="4"/>
      </rPr>
      <t>政数局</t>
    </r>
  </si>
  <si>
    <r>
      <rPr>
        <sz val="12"/>
        <color indexed="8"/>
        <rFont val="方正仿宋_GBK"/>
        <family val="4"/>
      </rPr>
      <t>部门日常运作经费</t>
    </r>
  </si>
  <si>
    <r>
      <t>2010302</t>
    </r>
    <r>
      <rPr>
        <sz val="12"/>
        <color indexed="8"/>
        <rFont val="方正仿宋_GBK"/>
        <family val="4"/>
      </rPr>
      <t>一般行政管理事务</t>
    </r>
  </si>
  <si>
    <r>
      <rPr>
        <sz val="12"/>
        <rFont val="方正仿宋_GBK"/>
        <family val="4"/>
      </rPr>
      <t>武装部</t>
    </r>
  </si>
  <si>
    <r>
      <rPr>
        <sz val="12"/>
        <color indexed="8"/>
        <rFont val="方正仿宋_GBK"/>
        <family val="4"/>
      </rPr>
      <t>民兵事业经费</t>
    </r>
  </si>
  <si>
    <r>
      <t>2030607</t>
    </r>
    <r>
      <rPr>
        <sz val="12"/>
        <color indexed="8"/>
        <rFont val="方正仿宋_GBK"/>
        <family val="4"/>
      </rPr>
      <t>民兵</t>
    </r>
  </si>
  <si>
    <r>
      <rPr>
        <sz val="12"/>
        <rFont val="方正仿宋_GBK"/>
        <family val="4"/>
      </rPr>
      <t>区卫健</t>
    </r>
  </si>
  <si>
    <r>
      <rPr>
        <sz val="12"/>
        <color indexed="8"/>
        <rFont val="方正仿宋_GBK"/>
        <family val="4"/>
      </rPr>
      <t>医疗费</t>
    </r>
  </si>
  <si>
    <r>
      <t>2101199</t>
    </r>
    <r>
      <rPr>
        <sz val="12"/>
        <color indexed="8"/>
        <rFont val="方正仿宋_GBK"/>
        <family val="4"/>
      </rPr>
      <t>其他行政事业单位医疗支出</t>
    </r>
  </si>
  <si>
    <r>
      <rPr>
        <sz val="12"/>
        <rFont val="方正仿宋_GBK"/>
        <family val="4"/>
      </rPr>
      <t>政府办</t>
    </r>
  </si>
  <si>
    <r>
      <rPr>
        <sz val="12"/>
        <color indexed="8"/>
        <rFont val="方正仿宋_GBK"/>
        <family val="4"/>
      </rPr>
      <t>银保监工作经费</t>
    </r>
  </si>
  <si>
    <r>
      <rPr>
        <sz val="12"/>
        <color indexed="8"/>
        <rFont val="方正仿宋_GBK"/>
        <family val="4"/>
      </rPr>
      <t>人代会经费</t>
    </r>
  </si>
  <si>
    <r>
      <t>2010104</t>
    </r>
    <r>
      <rPr>
        <sz val="12"/>
        <color indexed="8"/>
        <rFont val="方正仿宋_GBK"/>
        <family val="4"/>
      </rPr>
      <t>人大会议</t>
    </r>
  </si>
  <si>
    <r>
      <rPr>
        <sz val="12"/>
        <rFont val="方正仿宋_GBK"/>
        <family val="4"/>
      </rPr>
      <t>应急管理局</t>
    </r>
  </si>
  <si>
    <r>
      <rPr>
        <sz val="12"/>
        <color indexed="8"/>
        <rFont val="方正仿宋_GBK"/>
        <family val="4"/>
      </rPr>
      <t>应急防灾减灾综合经费（含创建全国综合减灾示范区、林业、防震、三防等）</t>
    </r>
  </si>
  <si>
    <r>
      <t>2240109</t>
    </r>
    <r>
      <rPr>
        <sz val="12"/>
        <color indexed="8"/>
        <rFont val="方正仿宋_GBK"/>
        <family val="4"/>
      </rPr>
      <t>应急管理</t>
    </r>
  </si>
  <si>
    <r>
      <rPr>
        <sz val="12"/>
        <color indexed="8"/>
        <rFont val="方正仿宋_GBK"/>
        <family val="4"/>
      </rPr>
      <t>专项债经费</t>
    </r>
  </si>
  <si>
    <r>
      <rPr>
        <sz val="12"/>
        <color indexed="8"/>
        <rFont val="方正仿宋_GBK"/>
        <family val="4"/>
      </rPr>
      <t>江海区群众信访诉求综合服务中心建设经费</t>
    </r>
  </si>
  <si>
    <r>
      <t>2010308</t>
    </r>
    <r>
      <rPr>
        <sz val="12"/>
        <color indexed="8"/>
        <rFont val="方正仿宋_GBK"/>
        <family val="4"/>
      </rPr>
      <t>信访事务</t>
    </r>
  </si>
  <si>
    <r>
      <rPr>
        <sz val="12"/>
        <color indexed="8"/>
        <rFont val="方正仿宋_GBK"/>
        <family val="4"/>
      </rPr>
      <t>大院维修维护运行费（绿化、设备、保卫）</t>
    </r>
  </si>
  <si>
    <r>
      <rPr>
        <sz val="12"/>
        <rFont val="方正仿宋_GBK"/>
        <family val="4"/>
      </rPr>
      <t>大院维修维护运行费（绿化、设备、保卫）</t>
    </r>
  </si>
  <si>
    <r>
      <t>2010303</t>
    </r>
    <r>
      <rPr>
        <sz val="12"/>
        <rFont val="方正仿宋_GBK"/>
        <family val="4"/>
      </rPr>
      <t>机关服务</t>
    </r>
  </si>
  <si>
    <r>
      <t>“</t>
    </r>
    <r>
      <rPr>
        <sz val="12"/>
        <rFont val="方正仿宋_GBK"/>
        <family val="4"/>
      </rPr>
      <t>数字政府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建设专项资金</t>
    </r>
  </si>
  <si>
    <r>
      <t>2069999</t>
    </r>
    <r>
      <rPr>
        <sz val="12"/>
        <rFont val="方正仿宋_GBK"/>
        <family val="4"/>
      </rPr>
      <t>其他科学技术支出</t>
    </r>
  </si>
  <si>
    <r>
      <rPr>
        <sz val="12"/>
        <rFont val="方正仿宋_GBK"/>
        <family val="4"/>
      </rPr>
      <t>江海区流域环保巡查经费</t>
    </r>
  </si>
  <si>
    <r>
      <t>2110302</t>
    </r>
    <r>
      <rPr>
        <sz val="12"/>
        <rFont val="方正仿宋_GBK"/>
        <family val="4"/>
      </rPr>
      <t>水体</t>
    </r>
  </si>
  <si>
    <r>
      <rPr>
        <sz val="12"/>
        <rFont val="方正仿宋_GBK"/>
        <family val="4"/>
      </rPr>
      <t>金融课题研究工作经费</t>
    </r>
  </si>
  <si>
    <r>
      <t>2170399</t>
    </r>
    <r>
      <rPr>
        <sz val="12"/>
        <rFont val="方正仿宋_GBK"/>
        <family val="4"/>
      </rPr>
      <t>其他金融发展支出</t>
    </r>
  </si>
  <si>
    <r>
      <rPr>
        <sz val="12"/>
        <rFont val="方正仿宋_GBK"/>
        <family val="4"/>
      </rPr>
      <t>人行工作经费</t>
    </r>
  </si>
  <si>
    <r>
      <rPr>
        <sz val="12"/>
        <rFont val="方正仿宋_GBK"/>
        <family val="4"/>
      </rPr>
      <t>教育局</t>
    </r>
  </si>
  <si>
    <r>
      <rPr>
        <sz val="12"/>
        <rFont val="方正仿宋_GBK"/>
        <family val="4"/>
      </rPr>
      <t>公办幼儿园保育（保教）费</t>
    </r>
  </si>
  <si>
    <r>
      <t>2050201</t>
    </r>
    <r>
      <rPr>
        <sz val="12"/>
        <rFont val="方正仿宋_GBK"/>
        <family val="4"/>
      </rPr>
      <t>学前教育</t>
    </r>
  </si>
  <si>
    <r>
      <rPr>
        <sz val="12"/>
        <rFont val="方正仿宋_GBK"/>
        <family val="4"/>
      </rPr>
      <t>退役局</t>
    </r>
  </si>
  <si>
    <r>
      <rPr>
        <sz val="12"/>
        <rFont val="方正仿宋_GBK"/>
        <family val="4"/>
      </rPr>
      <t>拥军优属</t>
    </r>
  </si>
  <si>
    <r>
      <t>2082804</t>
    </r>
    <r>
      <rPr>
        <sz val="12"/>
        <rFont val="方正仿宋_GBK"/>
        <family val="4"/>
      </rPr>
      <t>拥军优属</t>
    </r>
  </si>
  <si>
    <r>
      <rPr>
        <sz val="12"/>
        <rFont val="方正仿宋_GBK"/>
        <family val="4"/>
      </rPr>
      <t>政协</t>
    </r>
  </si>
  <si>
    <r>
      <rPr>
        <sz val="12"/>
        <rFont val="方正仿宋_GBK"/>
        <family val="4"/>
      </rPr>
      <t>政协事务专项经费</t>
    </r>
  </si>
  <si>
    <r>
      <t>2010206</t>
    </r>
    <r>
      <rPr>
        <sz val="12"/>
        <rFont val="方正仿宋_GBK"/>
        <family val="4"/>
      </rPr>
      <t>参政议政</t>
    </r>
  </si>
  <si>
    <r>
      <rPr>
        <sz val="12"/>
        <rFont val="方正仿宋_GBK"/>
        <family val="4"/>
      </rPr>
      <t>伤残抚恤金和重点优抚对象定恤定补（在乡、孤老复员军人、参战人员等生活补助）</t>
    </r>
  </si>
  <si>
    <r>
      <t>2080803</t>
    </r>
    <r>
      <rPr>
        <sz val="12"/>
        <rFont val="方正仿宋_GBK"/>
        <family val="4"/>
      </rPr>
      <t>在乡复员、退伍军人生活补助</t>
    </r>
  </si>
  <si>
    <r>
      <rPr>
        <sz val="12"/>
        <rFont val="方正仿宋_GBK"/>
        <family val="4"/>
      </rPr>
      <t>综合管理费</t>
    </r>
  </si>
  <si>
    <r>
      <t>2010108</t>
    </r>
    <r>
      <rPr>
        <sz val="12"/>
        <rFont val="方正仿宋_GBK"/>
        <family val="4"/>
      </rPr>
      <t>代表工作</t>
    </r>
  </si>
  <si>
    <r>
      <rPr>
        <sz val="12"/>
        <rFont val="方正仿宋_GBK"/>
        <family val="4"/>
      </rPr>
      <t>政协会议经费</t>
    </r>
  </si>
  <si>
    <r>
      <t>2010204</t>
    </r>
    <r>
      <rPr>
        <sz val="12"/>
        <rFont val="方正仿宋_GBK"/>
        <family val="4"/>
      </rPr>
      <t>政协会议</t>
    </r>
  </si>
  <si>
    <r>
      <rPr>
        <sz val="12"/>
        <rFont val="方正仿宋_GBK"/>
        <family val="4"/>
      </rPr>
      <t>人社局（社保局）</t>
    </r>
  </si>
  <si>
    <r>
      <rPr>
        <sz val="12"/>
        <rFont val="方正仿宋_GBK"/>
        <family val="4"/>
      </rPr>
      <t>清偿开发区城信社企业职工养老保险基金资金</t>
    </r>
  </si>
  <si>
    <r>
      <t>2082601</t>
    </r>
    <r>
      <rPr>
        <sz val="12"/>
        <rFont val="方正仿宋_GBK"/>
        <family val="4"/>
      </rPr>
      <t>财政对企业职工基本养老保险基金的补助</t>
    </r>
  </si>
  <si>
    <r>
      <rPr>
        <sz val="12"/>
        <rFont val="方正仿宋_GBK"/>
        <family val="4"/>
      </rPr>
      <t>区委办</t>
    </r>
  </si>
  <si>
    <r>
      <rPr>
        <sz val="12"/>
        <rFont val="方正仿宋_GBK"/>
        <family val="4"/>
      </rPr>
      <t>换届选举工作经费</t>
    </r>
  </si>
  <si>
    <r>
      <t>2013102</t>
    </r>
    <r>
      <rPr>
        <sz val="12"/>
        <rFont val="方正仿宋_GBK"/>
        <family val="4"/>
      </rPr>
      <t>一般行政管理事务</t>
    </r>
  </si>
  <si>
    <r>
      <rPr>
        <sz val="12"/>
        <rFont val="方正仿宋_GBK"/>
        <family val="4"/>
      </rPr>
      <t>江海换届选举工作经费</t>
    </r>
  </si>
  <si>
    <r>
      <t>2013299</t>
    </r>
    <r>
      <rPr>
        <sz val="12"/>
        <rFont val="方正仿宋_GBK"/>
        <family val="4"/>
      </rPr>
      <t>其他组织事务支出</t>
    </r>
  </si>
  <si>
    <r>
      <rPr>
        <sz val="12"/>
        <rFont val="方正仿宋_GBK"/>
        <family val="4"/>
      </rPr>
      <t>人代会经费</t>
    </r>
  </si>
  <si>
    <r>
      <t>2010104</t>
    </r>
    <r>
      <rPr>
        <sz val="12"/>
        <rFont val="方正仿宋_GBK"/>
        <family val="4"/>
      </rPr>
      <t>人大会议</t>
    </r>
  </si>
  <si>
    <r>
      <rPr>
        <sz val="12"/>
        <rFont val="方正仿宋_GBK"/>
        <family val="4"/>
      </rPr>
      <t>区教育局</t>
    </r>
  </si>
  <si>
    <r>
      <rPr>
        <sz val="12"/>
        <rFont val="方正仿宋_GBK"/>
        <family val="4"/>
      </rPr>
      <t>区级校园保安经费</t>
    </r>
  </si>
  <si>
    <r>
      <t>2050203</t>
    </r>
    <r>
      <rPr>
        <sz val="12"/>
        <rFont val="方正仿宋_GBK"/>
        <family val="4"/>
      </rPr>
      <t>初中教育</t>
    </r>
  </si>
  <si>
    <r>
      <t>2050202</t>
    </r>
    <r>
      <rPr>
        <sz val="12"/>
        <rFont val="方正仿宋_GBK"/>
        <family val="4"/>
      </rPr>
      <t>小学教育</t>
    </r>
  </si>
  <si>
    <r>
      <rPr>
        <sz val="12"/>
        <rFont val="方正仿宋_GBK"/>
        <family val="4"/>
      </rPr>
      <t>区财政局</t>
    </r>
  </si>
  <si>
    <r>
      <rPr>
        <sz val="12"/>
        <rFont val="方正仿宋_GBK"/>
        <family val="4"/>
      </rPr>
      <t>回购中农重点建设基金公司投资股权</t>
    </r>
  </si>
  <si>
    <r>
      <t>2299999</t>
    </r>
    <r>
      <rPr>
        <sz val="12"/>
        <rFont val="方正仿宋_GBK"/>
        <family val="4"/>
      </rPr>
      <t>其他</t>
    </r>
  </si>
  <si>
    <r>
      <rPr>
        <sz val="12"/>
        <rFont val="方正仿宋_GBK"/>
        <family val="4"/>
      </rPr>
      <t>区科技局</t>
    </r>
  </si>
  <si>
    <r>
      <rPr>
        <sz val="12"/>
        <rFont val="方正仿宋_GBK"/>
        <family val="4"/>
      </rPr>
      <t>追加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年度粤港澳大湾区个人所得税优惠政策财政补贴资金</t>
    </r>
  </si>
  <si>
    <r>
      <rPr>
        <sz val="12"/>
        <rFont val="方正仿宋_GBK"/>
        <family val="4"/>
      </rPr>
      <t>区宣传部</t>
    </r>
  </si>
  <si>
    <r>
      <rPr>
        <sz val="12"/>
        <rFont val="方正仿宋_GBK"/>
        <family val="4"/>
      </rPr>
      <t>图书馆经费（含免费开放）</t>
    </r>
  </si>
  <si>
    <r>
      <t>2070104</t>
    </r>
    <r>
      <rPr>
        <sz val="12"/>
        <rFont val="方正仿宋_GBK"/>
        <family val="4"/>
      </rPr>
      <t>图书馆</t>
    </r>
  </si>
  <si>
    <r>
      <rPr>
        <b/>
        <sz val="12"/>
        <rFont val="方正仿宋_GBK"/>
        <family val="4"/>
      </rPr>
      <t>合计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</si>
  <si>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4</t>
    </r>
  </si>
  <si>
    <r>
      <t>2021</t>
    </r>
    <r>
      <rPr>
        <sz val="20"/>
        <rFont val="方正小标宋_GBK"/>
        <family val="4"/>
      </rPr>
      <t>年动用预备费支出明细表</t>
    </r>
  </si>
  <si>
    <r>
      <rPr>
        <b/>
        <sz val="12"/>
        <rFont val="方正仿宋_GBK"/>
        <family val="4"/>
      </rPr>
      <t>预算单位</t>
    </r>
  </si>
  <si>
    <r>
      <rPr>
        <b/>
        <sz val="12"/>
        <rFont val="方正仿宋_GBK"/>
        <family val="4"/>
      </rPr>
      <t>项目名称</t>
    </r>
  </si>
  <si>
    <r>
      <rPr>
        <b/>
        <sz val="12"/>
        <rFont val="方正仿宋_GBK"/>
        <family val="4"/>
      </rPr>
      <t>科目</t>
    </r>
  </si>
  <si>
    <r>
      <rPr>
        <b/>
        <sz val="12"/>
        <rFont val="方正仿宋_GBK"/>
        <family val="4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方正仿宋_GBK"/>
        <family val="4"/>
      </rPr>
      <t>额</t>
    </r>
  </si>
  <si>
    <r>
      <rPr>
        <sz val="12"/>
        <color indexed="8"/>
        <rFont val="方正仿宋_GBK"/>
        <family val="4"/>
      </rPr>
      <t>卫生健康事业支出</t>
    </r>
  </si>
  <si>
    <r>
      <t xml:space="preserve">2100410 </t>
    </r>
    <r>
      <rPr>
        <sz val="12"/>
        <color indexed="8"/>
        <rFont val="方正仿宋_GBK"/>
        <family val="4"/>
      </rPr>
      <t>突发公共卫生事件应急处理</t>
    </r>
  </si>
  <si>
    <r>
      <rPr>
        <sz val="12"/>
        <color indexed="8"/>
        <rFont val="方正仿宋_GBK"/>
        <family val="4"/>
      </rPr>
      <t>疫情防控专项</t>
    </r>
  </si>
  <si>
    <r>
      <rPr>
        <sz val="12"/>
        <color indexed="8"/>
        <rFont val="方正仿宋_GBK"/>
        <family val="4"/>
      </rPr>
      <t>隔离酒店结算经费</t>
    </r>
  </si>
  <si>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5</t>
    </r>
  </si>
  <si>
    <r>
      <rPr>
        <sz val="20"/>
        <rFont val="方正小标宋_GBK"/>
        <family val="4"/>
      </rPr>
      <t>高新区（江海区）</t>
    </r>
    <r>
      <rPr>
        <sz val="20"/>
        <rFont val="Times New Roman"/>
        <family val="1"/>
      </rPr>
      <t>2021</t>
    </r>
    <r>
      <rPr>
        <sz val="20"/>
        <rFont val="方正小标宋_GBK"/>
        <family val="4"/>
      </rPr>
      <t>年基金预算收支总表</t>
    </r>
  </si>
  <si>
    <r>
      <rPr>
        <sz val="12"/>
        <rFont val="黑体"/>
        <family val="3"/>
      </rPr>
      <t>单位：万元</t>
    </r>
  </si>
  <si>
    <r>
      <rPr>
        <sz val="12"/>
        <rFont val="方正黑体_GBK"/>
        <family val="4"/>
      </rPr>
      <t>支出</t>
    </r>
  </si>
  <si>
    <r>
      <t>2021</t>
    </r>
    <r>
      <rPr>
        <sz val="12"/>
        <rFont val="方正黑体_GBK"/>
        <family val="4"/>
      </rPr>
      <t>年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年初预算</t>
    </r>
  </si>
  <si>
    <r>
      <rPr>
        <sz val="12"/>
        <rFont val="方正黑体_GBK"/>
        <family val="4"/>
      </rPr>
      <t>调整预算后比</t>
    </r>
    <r>
      <rPr>
        <sz val="12"/>
        <rFont val="Times New Roman"/>
        <family val="1"/>
      </rPr>
      <t>2020</t>
    </r>
    <r>
      <rPr>
        <sz val="12"/>
        <rFont val="方正黑体_GBK"/>
        <family val="4"/>
      </rPr>
      <t>年增长</t>
    </r>
  </si>
  <si>
    <r>
      <rPr>
        <b/>
        <sz val="13"/>
        <rFont val="方正仿宋_GBK"/>
        <family val="4"/>
      </rPr>
      <t>基金预算收入</t>
    </r>
  </si>
  <si>
    <r>
      <rPr>
        <b/>
        <sz val="13"/>
        <rFont val="方正仿宋_GBK"/>
        <family val="4"/>
      </rPr>
      <t>基金预算支出</t>
    </r>
  </si>
  <si>
    <r>
      <rPr>
        <sz val="13"/>
        <rFont val="方正仿宋_GBK"/>
        <family val="4"/>
      </rPr>
      <t>国有土地收益基金</t>
    </r>
  </si>
  <si>
    <r>
      <rPr>
        <sz val="13"/>
        <rFont val="方正仿宋_GBK"/>
        <family val="4"/>
      </rPr>
      <t>文化体育与传媒支出</t>
    </r>
  </si>
  <si>
    <r>
      <rPr>
        <sz val="13"/>
        <rFont val="方正仿宋_GBK"/>
        <family val="4"/>
      </rPr>
      <t>农业土地开发资金</t>
    </r>
  </si>
  <si>
    <r>
      <rPr>
        <sz val="13"/>
        <rFont val="方正仿宋_GBK"/>
        <family val="4"/>
      </rPr>
      <t>社会保障和就业支出</t>
    </r>
  </si>
  <si>
    <r>
      <rPr>
        <sz val="13"/>
        <rFont val="方正仿宋_GBK"/>
        <family val="4"/>
      </rPr>
      <t>国有土地使用权出让收入</t>
    </r>
  </si>
  <si>
    <r>
      <rPr>
        <sz val="13"/>
        <rFont val="方正仿宋_GBK"/>
        <family val="4"/>
      </rPr>
      <t>国有土地使用权出让收入及对应专项债务收入安排的支出</t>
    </r>
  </si>
  <si>
    <r>
      <rPr>
        <sz val="13"/>
        <rFont val="方正仿宋_GBK"/>
        <family val="4"/>
      </rPr>
      <t>彩票公益金收入</t>
    </r>
  </si>
  <si>
    <r>
      <rPr>
        <sz val="13"/>
        <rFont val="方正仿宋_GBK"/>
        <family val="4"/>
      </rPr>
      <t>国有土地收益基金及对应专项债务收入安排的支出</t>
    </r>
  </si>
  <si>
    <r>
      <rPr>
        <sz val="13"/>
        <rFont val="方正仿宋_GBK"/>
        <family val="4"/>
      </rPr>
      <t>城市基础设施配套费收入</t>
    </r>
  </si>
  <si>
    <r>
      <rPr>
        <sz val="13"/>
        <rFont val="方正仿宋_GBK"/>
        <family val="4"/>
      </rPr>
      <t>农业土地开发资金及对应专项债务收入安排的支出</t>
    </r>
  </si>
  <si>
    <r>
      <rPr>
        <sz val="13"/>
        <rFont val="方正仿宋_GBK"/>
        <family val="4"/>
      </rPr>
      <t>污水处理费收入</t>
    </r>
  </si>
  <si>
    <r>
      <rPr>
        <sz val="13"/>
        <rFont val="方正仿宋_GBK"/>
        <family val="4"/>
      </rPr>
      <t>城市基础设施配套费及对应专项债务收入安排的支出</t>
    </r>
  </si>
  <si>
    <r>
      <rPr>
        <sz val="13"/>
        <rFont val="方正仿宋_GBK"/>
        <family val="4"/>
      </rPr>
      <t>其他政府性基金收入</t>
    </r>
  </si>
  <si>
    <r>
      <rPr>
        <sz val="13"/>
        <rFont val="方正仿宋_GBK"/>
        <family val="4"/>
      </rPr>
      <t>污水处理费收入安排的支出</t>
    </r>
  </si>
  <si>
    <r>
      <rPr>
        <sz val="13"/>
        <rFont val="方正仿宋_GBK"/>
        <family val="4"/>
      </rPr>
      <t>彩票发行销售机构业务费安排的支出</t>
    </r>
  </si>
  <si>
    <r>
      <rPr>
        <sz val="13"/>
        <rFont val="方正仿宋_GBK"/>
        <family val="4"/>
      </rPr>
      <t>彩票公益金及对应专项债务收入安排的支出</t>
    </r>
  </si>
  <si>
    <r>
      <rPr>
        <sz val="13"/>
        <rFont val="方正仿宋_GBK"/>
        <family val="4"/>
      </rPr>
      <t>债务付息支出</t>
    </r>
  </si>
  <si>
    <r>
      <rPr>
        <sz val="13"/>
        <rFont val="方正仿宋_GBK"/>
        <family val="4"/>
      </rPr>
      <t>债务发行费用支出</t>
    </r>
  </si>
  <si>
    <r>
      <rPr>
        <sz val="13"/>
        <rFont val="方正仿宋_GBK"/>
        <family val="4"/>
      </rPr>
      <t>其他政府性基金及对应专项债务收入安排的支出</t>
    </r>
  </si>
  <si>
    <r>
      <rPr>
        <sz val="13"/>
        <rFont val="方正仿宋_GBK"/>
        <family val="4"/>
      </rPr>
      <t>抗疫特别国债支出</t>
    </r>
  </si>
  <si>
    <r>
      <rPr>
        <sz val="13"/>
        <rFont val="方正仿宋_GBK"/>
        <family val="4"/>
      </rPr>
      <t>土地储备专项债券收入安排的支出</t>
    </r>
    <r>
      <rPr>
        <sz val="13"/>
        <rFont val="Times New Roman"/>
        <family val="1"/>
      </rPr>
      <t xml:space="preserve">  </t>
    </r>
  </si>
  <si>
    <r>
      <rPr>
        <b/>
        <sz val="13"/>
        <rFont val="方正仿宋_GBK"/>
        <family val="4"/>
      </rPr>
      <t>上解支出（基金）</t>
    </r>
  </si>
  <si>
    <r>
      <rPr>
        <b/>
        <sz val="13"/>
        <rFont val="方正仿宋_GBK"/>
        <family val="4"/>
      </rPr>
      <t>补助收入（基金）</t>
    </r>
  </si>
  <si>
    <r>
      <rPr>
        <b/>
        <sz val="13"/>
        <rFont val="方正仿宋_GBK"/>
        <family val="4"/>
      </rPr>
      <t>债务还本支出（专项债券）</t>
    </r>
  </si>
  <si>
    <r>
      <rPr>
        <b/>
        <sz val="13"/>
        <rFont val="方正仿宋_GBK"/>
        <family val="4"/>
      </rPr>
      <t>债务转贷收入（专项债券）</t>
    </r>
  </si>
  <si>
    <r>
      <rPr>
        <b/>
        <sz val="13"/>
        <rFont val="方正仿宋_GBK"/>
        <family val="4"/>
      </rPr>
      <t>调出资金（基金）</t>
    </r>
  </si>
  <si>
    <r>
      <rPr>
        <b/>
        <sz val="13"/>
        <rFont val="方正仿宋_GBK"/>
        <family val="4"/>
      </rPr>
      <t>调入资金（基金）</t>
    </r>
  </si>
  <si>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6</t>
    </r>
  </si>
  <si>
    <r>
      <t>2021</t>
    </r>
    <r>
      <rPr>
        <sz val="20"/>
        <rFont val="方正小标宋_GBK"/>
        <family val="4"/>
      </rPr>
      <t>年土地出让收入安排的支出明细</t>
    </r>
  </si>
  <si>
    <r>
      <rPr>
        <sz val="12"/>
        <rFont val="方正黑体_GBK"/>
        <family val="4"/>
      </rPr>
      <t>项目名称</t>
    </r>
  </si>
  <si>
    <r>
      <rPr>
        <sz val="12"/>
        <rFont val="方正黑体_GBK"/>
        <family val="4"/>
      </rPr>
      <t>单位</t>
    </r>
  </si>
  <si>
    <r>
      <rPr>
        <sz val="12"/>
        <rFont val="方正黑体_GBK"/>
        <family val="4"/>
      </rPr>
      <t>调整预算</t>
    </r>
  </si>
  <si>
    <r>
      <rPr>
        <sz val="12"/>
        <rFont val="方正黑体_GBK"/>
        <family val="4"/>
      </rPr>
      <t>备注</t>
    </r>
  </si>
  <si>
    <r>
      <t xml:space="preserve">   </t>
    </r>
    <r>
      <rPr>
        <sz val="12"/>
        <rFont val="方正仿宋_GBK"/>
        <family val="4"/>
      </rPr>
      <t>一、土地开发成本（含留用地补偿）</t>
    </r>
  </si>
  <si>
    <r>
      <rPr>
        <sz val="12"/>
        <rFont val="方正仿宋_GBK"/>
        <family val="4"/>
      </rPr>
      <t>区自然资源局</t>
    </r>
  </si>
  <si>
    <r>
      <t>1</t>
    </r>
    <r>
      <rPr>
        <sz val="12"/>
        <color indexed="8"/>
        <rFont val="方正仿宋_GBK"/>
        <family val="4"/>
      </rPr>
      <t>、返还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三旧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收入（红星）</t>
    </r>
    <r>
      <rPr>
        <sz val="12"/>
        <color indexed="8"/>
        <rFont val="Times New Roman"/>
        <family val="1"/>
      </rPr>
      <t>2799.35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69</t>
    </r>
    <r>
      <rPr>
        <sz val="12"/>
        <color indexed="8"/>
        <rFont val="方正仿宋_GBK"/>
        <family val="4"/>
      </rPr>
      <t>亩商住地块征地拆迁补偿成本等项目</t>
    </r>
    <r>
      <rPr>
        <sz val="12"/>
        <color indexed="8"/>
        <rFont val="Times New Roman"/>
        <family val="1"/>
      </rPr>
      <t>3764.81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、购买拆旧复垦指标</t>
    </r>
    <r>
      <rPr>
        <sz val="12"/>
        <color indexed="8"/>
        <rFont val="Times New Roman"/>
        <family val="1"/>
      </rPr>
      <t>2129.54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4"/>
      </rPr>
      <t>、工业园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方正仿宋_GBK"/>
        <family val="4"/>
      </rPr>
      <t>号地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块地征地成本</t>
    </r>
    <r>
      <rPr>
        <sz val="12"/>
        <color indexed="8"/>
        <rFont val="Times New Roman"/>
        <family val="1"/>
      </rPr>
      <t>8595.58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</rPr>
      <t>、滘北油湾片区涉及河边范围补偿费用</t>
    </r>
    <r>
      <rPr>
        <sz val="12"/>
        <color indexed="8"/>
        <rFont val="Times New Roman"/>
        <family val="1"/>
      </rPr>
      <t>3414.41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</rPr>
      <t>、滘北油湾片区涉及河边范围补偿费</t>
    </r>
    <r>
      <rPr>
        <sz val="12"/>
        <color indexed="8"/>
        <rFont val="Times New Roman"/>
        <family val="1"/>
      </rPr>
      <t>418</t>
    </r>
    <r>
      <rPr>
        <sz val="12"/>
        <color indexed="8"/>
        <rFont val="方正仿宋_GBK"/>
        <family val="4"/>
      </rPr>
      <t>万元（岑耀天地块）。</t>
    </r>
    <r>
      <rPr>
        <b/>
        <sz val="12"/>
        <color indexed="8"/>
        <rFont val="方正仿宋_GBK"/>
        <family val="4"/>
      </rPr>
      <t>（资金需求由自然资源局核定）</t>
    </r>
  </si>
  <si>
    <r>
      <t xml:space="preserve">    </t>
    </r>
    <r>
      <rPr>
        <sz val="12"/>
        <rFont val="方正仿宋_GBK"/>
        <family val="4"/>
      </rPr>
      <t>二、土地出让业务支出</t>
    </r>
  </si>
  <si>
    <r>
      <rPr>
        <b/>
        <sz val="12"/>
        <color indexed="8"/>
        <rFont val="方正仿宋_GBK"/>
        <family val="4"/>
      </rPr>
      <t>资金需求由自然资源局核定</t>
    </r>
  </si>
  <si>
    <r>
      <t xml:space="preserve">    </t>
    </r>
    <r>
      <rPr>
        <sz val="12"/>
        <rFont val="方正仿宋_GBK"/>
        <family val="4"/>
      </rPr>
      <t>三、土地储备资金</t>
    </r>
  </si>
  <si>
    <r>
      <rPr>
        <sz val="12"/>
        <rFont val="方正仿宋_GBK"/>
        <family val="4"/>
      </rPr>
      <t>区土储中心</t>
    </r>
  </si>
  <si>
    <r>
      <t>1</t>
    </r>
    <r>
      <rPr>
        <sz val="12"/>
        <color indexed="8"/>
        <rFont val="方正仿宋_GBK"/>
        <family val="4"/>
      </rPr>
      <t>、洗衣机厂土地款</t>
    </r>
    <r>
      <rPr>
        <sz val="12"/>
        <color indexed="8"/>
        <rFont val="Times New Roman"/>
        <family val="1"/>
      </rPr>
      <t>2149</t>
    </r>
    <r>
      <rPr>
        <sz val="12"/>
        <color indexed="8"/>
        <rFont val="方正仿宋_GBK"/>
        <family val="4"/>
      </rPr>
      <t>万；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、外海荔枝围共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宗土地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亿；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、优质品牌学校江门学校工程征地拆迁补偿款</t>
    </r>
    <r>
      <rPr>
        <sz val="12"/>
        <color indexed="8"/>
        <rFont val="Times New Roman"/>
        <family val="1"/>
      </rPr>
      <t>2538.68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4"/>
      </rPr>
      <t>、收储江门大桥东侧二期款</t>
    </r>
    <r>
      <rPr>
        <sz val="12"/>
        <color indexed="8"/>
        <rFont val="Times New Roman"/>
        <family val="1"/>
      </rPr>
      <t>4000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</rPr>
      <t>、收储滘北经济联合社划拨商住用地首期土地使用权补偿款</t>
    </r>
    <r>
      <rPr>
        <sz val="12"/>
        <color indexed="8"/>
        <rFont val="Times New Roman"/>
        <family val="1"/>
      </rPr>
      <t>6000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_GBK"/>
        <family val="4"/>
      </rPr>
      <t>、五邑路北侧（江南舟头咀）废铁场及钩机厂地块收地资金</t>
    </r>
    <r>
      <rPr>
        <sz val="12"/>
        <color indexed="8"/>
        <rFont val="Times New Roman"/>
        <family val="1"/>
      </rPr>
      <t>579.92</t>
    </r>
    <r>
      <rPr>
        <sz val="12"/>
        <color indexed="8"/>
        <rFont val="方正仿宋_GBK"/>
        <family val="4"/>
      </rPr>
      <t>万元；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_GBK"/>
        <family val="4"/>
      </rPr>
      <t>、支工业园公司款项</t>
    </r>
    <r>
      <rPr>
        <sz val="12"/>
        <color indexed="8"/>
        <rFont val="Times New Roman"/>
        <family val="1"/>
      </rPr>
      <t>3000</t>
    </r>
    <r>
      <rPr>
        <sz val="12"/>
        <color indexed="8"/>
        <rFont val="方正仿宋_GBK"/>
        <family val="4"/>
      </rPr>
      <t>万元。</t>
    </r>
    <r>
      <rPr>
        <b/>
        <sz val="12"/>
        <color indexed="8"/>
        <rFont val="方正仿宋_GBK"/>
        <family val="4"/>
      </rPr>
      <t>（资金需求由土地储备中心核定）</t>
    </r>
  </si>
  <si>
    <r>
      <t xml:space="preserve">    </t>
    </r>
    <r>
      <rPr>
        <sz val="12"/>
        <rFont val="方正仿宋_GBK"/>
        <family val="4"/>
      </rPr>
      <t>四、土地出让业务支出</t>
    </r>
  </si>
  <si>
    <r>
      <rPr>
        <b/>
        <sz val="12"/>
        <color indexed="8"/>
        <rFont val="方正仿宋_GBK"/>
        <family val="4"/>
      </rPr>
      <t>资金需求由土地储备中心核定</t>
    </r>
  </si>
  <si>
    <r>
      <t xml:space="preserve">    </t>
    </r>
    <r>
      <rPr>
        <sz val="12"/>
        <rFont val="方正仿宋_GBK"/>
        <family val="4"/>
      </rPr>
      <t>五、留用地租金</t>
    </r>
  </si>
  <si>
    <r>
      <t>2017</t>
    </r>
    <r>
      <rPr>
        <sz val="12"/>
        <color indexed="8"/>
        <rFont val="方正仿宋_GBK"/>
        <family val="4"/>
      </rPr>
      <t>年度外海全征地留用地租金</t>
    </r>
    <r>
      <rPr>
        <sz val="12"/>
        <color indexed="8"/>
        <rFont val="Times New Roman"/>
        <family val="1"/>
      </rPr>
      <t>736.8</t>
    </r>
    <r>
      <rPr>
        <sz val="12"/>
        <color indexed="8"/>
        <rFont val="方正仿宋_GBK"/>
        <family val="4"/>
      </rPr>
      <t>万元、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方正仿宋_GBK"/>
        <family val="4"/>
      </rPr>
      <t>年度礼乐新创村征地留用地租金</t>
    </r>
    <r>
      <rPr>
        <sz val="12"/>
        <color indexed="8"/>
        <rFont val="Times New Roman"/>
        <family val="1"/>
      </rPr>
      <t>5.3</t>
    </r>
    <r>
      <rPr>
        <sz val="12"/>
        <color indexed="8"/>
        <rFont val="方正仿宋_GBK"/>
        <family val="4"/>
      </rPr>
      <t>万元，历史遗留问题留用地租金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方正仿宋_GBK"/>
        <family val="4"/>
      </rPr>
      <t>万元。</t>
    </r>
    <r>
      <rPr>
        <b/>
        <sz val="12"/>
        <color indexed="8"/>
        <rFont val="方正仿宋_GBK"/>
        <family val="4"/>
      </rPr>
      <t>（资金需求由土地储备中心核定）</t>
    </r>
  </si>
  <si>
    <r>
      <t xml:space="preserve">   </t>
    </r>
    <r>
      <rPr>
        <sz val="12"/>
        <rFont val="方正仿宋_GBK"/>
        <family val="4"/>
      </rPr>
      <t>六、滘北油湾片区改造项目经费</t>
    </r>
  </si>
  <si>
    <r>
      <rPr>
        <sz val="12"/>
        <color indexed="8"/>
        <rFont val="方正仿宋_GBK"/>
        <family val="4"/>
      </rPr>
      <t>滘北油湾片区前期工作经费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方正仿宋_GBK"/>
        <family val="4"/>
      </rPr>
      <t>万元</t>
    </r>
    <r>
      <rPr>
        <b/>
        <sz val="12"/>
        <color indexed="8"/>
        <rFont val="方正仿宋_GBK"/>
        <family val="4"/>
      </rPr>
      <t>（资金需求由自然资源局核定）</t>
    </r>
  </si>
  <si>
    <r>
      <t xml:space="preserve">   </t>
    </r>
    <r>
      <rPr>
        <sz val="12"/>
        <rFont val="方正仿宋_GBK"/>
        <family val="4"/>
      </rPr>
      <t>七、被征地农民养老保险</t>
    </r>
  </si>
  <si>
    <r>
      <rPr>
        <sz val="12"/>
        <rFont val="方正仿宋_GBK"/>
        <family val="4"/>
      </rPr>
      <t>区人社局</t>
    </r>
  </si>
  <si>
    <r>
      <rPr>
        <sz val="12"/>
        <rFont val="方正仿宋_GBK"/>
        <family val="4"/>
      </rPr>
      <t>完全被征地农民养老保险</t>
    </r>
    <r>
      <rPr>
        <sz val="12"/>
        <rFont val="Times New Roman"/>
        <family val="1"/>
      </rPr>
      <t>2718</t>
    </r>
    <r>
      <rPr>
        <sz val="12"/>
        <rFont val="方正仿宋_GBK"/>
        <family val="4"/>
      </rPr>
      <t>万元，被征地农民养老保险</t>
    </r>
    <r>
      <rPr>
        <sz val="12"/>
        <rFont val="Times New Roman"/>
        <family val="1"/>
      </rPr>
      <t>23.712</t>
    </r>
    <r>
      <rPr>
        <sz val="12"/>
        <rFont val="方正仿宋_GBK"/>
        <family val="4"/>
      </rPr>
      <t>万元</t>
    </r>
  </si>
  <si>
    <r>
      <t xml:space="preserve">   </t>
    </r>
    <r>
      <rPr>
        <sz val="12"/>
        <rFont val="方正仿宋_GBK"/>
        <family val="4"/>
      </rPr>
      <t>八、产业新城建设项目监理服务费</t>
    </r>
  </si>
  <si>
    <r>
      <rPr>
        <sz val="12"/>
        <rFont val="方正仿宋_GBK"/>
        <family val="4"/>
      </rPr>
      <t>区产城办</t>
    </r>
  </si>
  <si>
    <r>
      <rPr>
        <sz val="12"/>
        <rFont val="方正仿宋_GBK"/>
        <family val="4"/>
      </rPr>
      <t>产业新城建设项目监理、评审服务费</t>
    </r>
    <r>
      <rPr>
        <sz val="12"/>
        <rFont val="Times New Roman"/>
        <family val="1"/>
      </rPr>
      <t>171</t>
    </r>
    <r>
      <rPr>
        <sz val="12"/>
        <rFont val="方正仿宋_GBK"/>
        <family val="4"/>
      </rPr>
      <t>万元</t>
    </r>
  </si>
  <si>
    <r>
      <t xml:space="preserve">    </t>
    </r>
    <r>
      <rPr>
        <sz val="12"/>
        <rFont val="方正仿宋_GBK"/>
        <family val="4"/>
      </rPr>
      <t>九、产业新城支付服务费资金来源</t>
    </r>
  </si>
  <si>
    <r>
      <rPr>
        <sz val="12"/>
        <rFont val="方正仿宋_GBK"/>
        <family val="4"/>
      </rPr>
      <t>资金需求由区国资局核定</t>
    </r>
  </si>
  <si>
    <r>
      <t xml:space="preserve">    </t>
    </r>
    <r>
      <rPr>
        <sz val="12"/>
        <rFont val="方正仿宋_GBK"/>
        <family val="4"/>
      </rPr>
      <t>十、计提城乡提质发展资金</t>
    </r>
  </si>
  <si>
    <r>
      <rPr>
        <sz val="12"/>
        <rFont val="方正仿宋_GBK"/>
        <family val="4"/>
      </rPr>
      <t>各街道</t>
    </r>
  </si>
  <si>
    <r>
      <t xml:space="preserve">    </t>
    </r>
    <r>
      <rPr>
        <sz val="12"/>
        <rFont val="方正仿宋_GBK"/>
        <family val="4"/>
      </rPr>
      <t>十一、区域建设支出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含乡村振兴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</si>
  <si>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其中：住建局</t>
    </r>
    <r>
      <rPr>
        <sz val="12"/>
        <rFont val="Times New Roman"/>
        <family val="1"/>
      </rPr>
      <t>10643</t>
    </r>
    <r>
      <rPr>
        <sz val="12"/>
        <rFont val="方正仿宋_GBK"/>
        <family val="4"/>
      </rPr>
      <t>万元，城管局</t>
    </r>
    <r>
      <rPr>
        <sz val="12"/>
        <rFont val="Times New Roman"/>
        <family val="1"/>
      </rPr>
      <t>2936</t>
    </r>
    <r>
      <rPr>
        <sz val="12"/>
        <rFont val="方正仿宋_GBK"/>
        <family val="4"/>
      </rPr>
      <t>万元，农水局</t>
    </r>
    <r>
      <rPr>
        <sz val="12"/>
        <rFont val="Times New Roman"/>
        <family val="1"/>
      </rPr>
      <t>3332</t>
    </r>
    <r>
      <rPr>
        <sz val="12"/>
        <rFont val="方正仿宋_GBK"/>
        <family val="4"/>
      </rPr>
      <t>万元，自然资源局</t>
    </r>
    <r>
      <rPr>
        <sz val="12"/>
        <rFont val="Times New Roman"/>
        <family val="1"/>
      </rPr>
      <t>86</t>
    </r>
    <r>
      <rPr>
        <sz val="12"/>
        <rFont val="方正仿宋_GBK"/>
        <family val="4"/>
      </rPr>
      <t>万元。</t>
    </r>
  </si>
  <si>
    <r>
      <t xml:space="preserve">    </t>
    </r>
    <r>
      <rPr>
        <sz val="12"/>
        <color indexed="8"/>
        <rFont val="方正仿宋_GBK"/>
        <family val="4"/>
      </rPr>
      <t>十二、街道消防站建设</t>
    </r>
  </si>
  <si>
    <r>
      <rPr>
        <sz val="12"/>
        <color indexed="8"/>
        <rFont val="方正仿宋_GBK"/>
        <family val="4"/>
      </rPr>
      <t>区应急局</t>
    </r>
  </si>
  <si>
    <r>
      <rPr>
        <sz val="12"/>
        <rFont val="方正仿宋_GBK"/>
        <family val="4"/>
      </rPr>
      <t>外海、礼乐模块化消防站</t>
    </r>
    <r>
      <rPr>
        <sz val="12"/>
        <rFont val="Times New Roman"/>
        <family val="1"/>
      </rPr>
      <t>295</t>
    </r>
    <r>
      <rPr>
        <sz val="12"/>
        <rFont val="方正仿宋_GBK"/>
        <family val="4"/>
      </rPr>
      <t>万元已全部支出，礼乐消防救援站</t>
    </r>
    <r>
      <rPr>
        <sz val="12"/>
        <rFont val="Times New Roman"/>
        <family val="1"/>
      </rPr>
      <t>602.74</t>
    </r>
    <r>
      <rPr>
        <sz val="12"/>
        <rFont val="方正仿宋_GBK"/>
        <family val="4"/>
      </rPr>
      <t>万元。</t>
    </r>
  </si>
  <si>
    <r>
      <rPr>
        <sz val="12"/>
        <rFont val="方正黑体_GBK"/>
        <family val="4"/>
      </rPr>
      <t>合计</t>
    </r>
  </si>
  <si>
    <r>
      <rPr>
        <sz val="16"/>
        <color indexed="8"/>
        <rFont val="方正黑体_GBK"/>
        <family val="4"/>
      </rPr>
      <t>附件</t>
    </r>
    <r>
      <rPr>
        <sz val="16"/>
        <color indexed="8"/>
        <rFont val="Times New Roman"/>
        <family val="1"/>
      </rPr>
      <t>7</t>
    </r>
  </si>
  <si>
    <r>
      <t>2021</t>
    </r>
    <r>
      <rPr>
        <sz val="20"/>
        <color indexed="8"/>
        <rFont val="方正小标宋_GBK"/>
        <family val="4"/>
      </rPr>
      <t>年清理存量资金和压减支出情况表</t>
    </r>
  </si>
  <si>
    <r>
      <rPr>
        <sz val="16"/>
        <color indexed="8"/>
        <rFont val="方正楷体_GBK"/>
        <family val="4"/>
      </rPr>
      <t>单位：万元</t>
    </r>
  </si>
  <si>
    <r>
      <rPr>
        <b/>
        <sz val="16"/>
        <color indexed="8"/>
        <rFont val="宋体"/>
        <family val="0"/>
      </rPr>
      <t>序号</t>
    </r>
  </si>
  <si>
    <r>
      <rPr>
        <b/>
        <sz val="16"/>
        <color indexed="8"/>
        <rFont val="宋体"/>
        <family val="0"/>
      </rPr>
      <t>统筹资金原则</t>
    </r>
  </si>
  <si>
    <r>
      <rPr>
        <b/>
        <sz val="16"/>
        <color indexed="8"/>
        <rFont val="宋体"/>
        <family val="0"/>
      </rPr>
      <t>压减数</t>
    </r>
  </si>
  <si>
    <r>
      <rPr>
        <sz val="16"/>
        <color indexed="8"/>
        <rFont val="方正仿宋_GBK"/>
        <family val="4"/>
      </rPr>
      <t>对区财政历年拨入预算单位基本户的结存资金进行清理</t>
    </r>
  </si>
  <si>
    <r>
      <rPr>
        <sz val="16"/>
        <color indexed="8"/>
        <rFont val="方正仿宋_GBK"/>
        <family val="4"/>
      </rPr>
      <t>对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方正仿宋_GBK"/>
        <family val="4"/>
      </rPr>
      <t>三公经费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仿宋_GBK"/>
        <family val="4"/>
      </rPr>
      <t>和会议费、差旅费按年初预算科目数金额压减</t>
    </r>
    <r>
      <rPr>
        <sz val="16"/>
        <color indexed="8"/>
        <rFont val="Times New Roman"/>
        <family val="1"/>
      </rPr>
      <t>20%</t>
    </r>
    <r>
      <rPr>
        <sz val="16"/>
        <color indexed="8"/>
        <rFont val="方正仿宋_GBK"/>
        <family val="4"/>
      </rPr>
      <t>，对培训费除组织部和党校培训费按</t>
    </r>
    <r>
      <rPr>
        <sz val="16"/>
        <color indexed="8"/>
        <rFont val="Times New Roman"/>
        <family val="1"/>
      </rPr>
      <t>50%</t>
    </r>
    <r>
      <rPr>
        <sz val="16"/>
        <color indexed="8"/>
        <rFont val="方正仿宋_GBK"/>
        <family val="4"/>
      </rPr>
      <t>压减外，其他单位培训费统一按年初预算科目数金额压减</t>
    </r>
    <r>
      <rPr>
        <sz val="16"/>
        <color indexed="8"/>
        <rFont val="Times New Roman"/>
        <family val="1"/>
      </rPr>
      <t>80%</t>
    </r>
    <r>
      <rPr>
        <sz val="16"/>
        <color indexed="8"/>
        <rFont val="方正仿宋_GBK"/>
        <family val="4"/>
      </rPr>
      <t>；港澳经费压减</t>
    </r>
    <r>
      <rPr>
        <sz val="16"/>
        <color indexed="8"/>
        <rFont val="Times New Roman"/>
        <family val="1"/>
      </rPr>
      <t>20%</t>
    </r>
    <r>
      <rPr>
        <sz val="16"/>
        <color indexed="8"/>
        <rFont val="方正仿宋_GBK"/>
        <family val="4"/>
      </rPr>
      <t>，其他出国（境）经费压减</t>
    </r>
    <r>
      <rPr>
        <sz val="16"/>
        <color indexed="8"/>
        <rFont val="Times New Roman"/>
        <family val="1"/>
      </rPr>
      <t>50%</t>
    </r>
    <r>
      <rPr>
        <sz val="16"/>
        <color indexed="8"/>
        <rFont val="方正仿宋_GBK"/>
        <family val="4"/>
      </rPr>
      <t>以上</t>
    </r>
  </si>
  <si>
    <r>
      <rPr>
        <sz val="16"/>
        <color indexed="8"/>
        <rFont val="方正仿宋_GBK"/>
        <family val="4"/>
      </rPr>
      <t>其他运转类项目压减</t>
    </r>
    <r>
      <rPr>
        <sz val="16"/>
        <color indexed="8"/>
        <rFont val="Times New Roman"/>
        <family val="1"/>
      </rPr>
      <t>15%</t>
    </r>
    <r>
      <rPr>
        <sz val="16"/>
        <color indexed="8"/>
        <rFont val="方正仿宋_GBK"/>
        <family val="4"/>
      </rPr>
      <t>（维修维护和大型修缮的装修费压减</t>
    </r>
    <r>
      <rPr>
        <sz val="16"/>
        <color indexed="8"/>
        <rFont val="Times New Roman"/>
        <family val="1"/>
      </rPr>
      <t>50%</t>
    </r>
    <r>
      <rPr>
        <sz val="16"/>
        <color indexed="8"/>
        <rFont val="方正仿宋_GBK"/>
        <family val="4"/>
      </rPr>
      <t>）</t>
    </r>
  </si>
  <si>
    <r>
      <t>1-8</t>
    </r>
    <r>
      <rPr>
        <sz val="16"/>
        <color indexed="8"/>
        <rFont val="方正仿宋_GBK"/>
        <family val="4"/>
      </rPr>
      <t>月支出进度低于</t>
    </r>
    <r>
      <rPr>
        <sz val="16"/>
        <color indexed="8"/>
        <rFont val="Times New Roman"/>
        <family val="1"/>
      </rPr>
      <t>20%</t>
    </r>
    <r>
      <rPr>
        <sz val="16"/>
        <color indexed="8"/>
        <rFont val="方正仿宋_GBK"/>
        <family val="4"/>
      </rPr>
      <t>的项目按年初初预算科目数金额压减</t>
    </r>
    <r>
      <rPr>
        <sz val="16"/>
        <color indexed="8"/>
        <rFont val="Times New Roman"/>
        <family val="1"/>
      </rPr>
      <t>10%</t>
    </r>
    <r>
      <rPr>
        <sz val="16"/>
        <color indexed="8"/>
        <rFont val="方正仿宋_GBK"/>
        <family val="4"/>
      </rPr>
      <t>（维修维护和大型修缮的装修费压减</t>
    </r>
    <r>
      <rPr>
        <sz val="16"/>
        <color indexed="8"/>
        <rFont val="Times New Roman"/>
        <family val="1"/>
      </rPr>
      <t>50%</t>
    </r>
    <r>
      <rPr>
        <sz val="16"/>
        <color indexed="8"/>
        <rFont val="方正仿宋_GBK"/>
        <family val="4"/>
      </rPr>
      <t>），对已经完成、暂缓实施或取消的建设和投资项目经费进行压减</t>
    </r>
  </si>
  <si>
    <r>
      <rPr>
        <sz val="16"/>
        <color indexed="8"/>
        <rFont val="方正黑体_GBK"/>
        <family val="4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</si>
</sst>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.00_ "/>
  </numFmts>
  <fonts count="70">
    <font>
      <sz val="1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方正黑体_GBK"/>
      <family val="4"/>
    </font>
    <font>
      <sz val="12"/>
      <name val="方正楷体_GBK"/>
      <family val="4"/>
    </font>
    <font>
      <sz val="16"/>
      <name val="方正黑体_GBK"/>
      <family val="4"/>
    </font>
    <font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5"/>
      <name val="宋体"/>
      <family val="0"/>
    </font>
    <font>
      <b/>
      <sz val="13"/>
      <color indexed="55"/>
      <name val="宋体"/>
      <family val="0"/>
    </font>
    <font>
      <b/>
      <sz val="11"/>
      <color indexed="55"/>
      <name val="宋体"/>
      <family val="0"/>
    </font>
    <font>
      <b/>
      <sz val="18"/>
      <color indexed="55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5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6"/>
      <color indexed="8"/>
      <name val="方正楷体_GBK"/>
      <family val="4"/>
    </font>
    <font>
      <b/>
      <sz val="16"/>
      <color indexed="8"/>
      <name val="宋体"/>
      <family val="0"/>
    </font>
    <font>
      <sz val="16"/>
      <color indexed="8"/>
      <name val="方正仿宋_GBK"/>
      <family val="4"/>
    </font>
    <font>
      <sz val="20"/>
      <name val="方正小标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3"/>
      <name val="方正仿宋_GBK"/>
      <family val="4"/>
    </font>
    <font>
      <sz val="13"/>
      <name val="方正仿宋_GBK"/>
      <family val="4"/>
    </font>
    <font>
      <sz val="16"/>
      <name val="黑体"/>
      <family val="3"/>
    </font>
    <font>
      <b/>
      <sz val="12"/>
      <name val="方正仿宋_GBK"/>
      <family val="4"/>
    </font>
    <font>
      <sz val="16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9" fillId="2" borderId="0">
      <alignment/>
      <protection/>
    </xf>
    <xf numFmtId="0" fontId="66" fillId="3" borderId="0" applyNumberFormat="0" applyBorder="0" applyAlignment="0" applyProtection="0"/>
    <xf numFmtId="0" fontId="34" fillId="4" borderId="1">
      <alignment/>
      <protection/>
    </xf>
    <xf numFmtId="44" fontId="0" fillId="0" borderId="0">
      <alignment/>
      <protection/>
    </xf>
    <xf numFmtId="41" fontId="0" fillId="0" borderId="0">
      <alignment/>
      <protection/>
    </xf>
    <xf numFmtId="0" fontId="66" fillId="5" borderId="0" applyNumberFormat="0" applyBorder="0" applyAlignment="0" applyProtection="0"/>
    <xf numFmtId="0" fontId="30" fillId="6" borderId="1">
      <alignment/>
      <protection/>
    </xf>
    <xf numFmtId="0" fontId="33" fillId="7" borderId="0">
      <alignment/>
      <protection/>
    </xf>
    <xf numFmtId="43" fontId="0" fillId="0" borderId="0">
      <alignment/>
      <protection/>
    </xf>
    <xf numFmtId="0" fontId="67" fillId="8" borderId="0" applyNumberFormat="0" applyBorder="0" applyAlignment="0" applyProtection="0"/>
    <xf numFmtId="0" fontId="38" fillId="0" borderId="0">
      <alignment/>
      <protection/>
    </xf>
    <xf numFmtId="9" fontId="0" fillId="0" borderId="0">
      <alignment/>
      <protection/>
    </xf>
    <xf numFmtId="0" fontId="40" fillId="0" borderId="0">
      <alignment/>
      <protection/>
    </xf>
    <xf numFmtId="0" fontId="0" fillId="9" borderId="2">
      <alignment/>
      <protection/>
    </xf>
    <xf numFmtId="0" fontId="67" fillId="10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24" fillId="0" borderId="3">
      <alignment/>
      <protection/>
    </xf>
    <xf numFmtId="0" fontId="26" fillId="0" borderId="3">
      <alignment/>
      <protection/>
    </xf>
    <xf numFmtId="0" fontId="25" fillId="0" borderId="4">
      <alignment/>
      <protection/>
    </xf>
    <xf numFmtId="9" fontId="0" fillId="0" borderId="0">
      <alignment/>
      <protection/>
    </xf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35" fillId="6" borderId="5">
      <alignment/>
      <protection/>
    </xf>
    <xf numFmtId="0" fontId="30" fillId="6" borderId="1">
      <alignment/>
      <protection/>
    </xf>
    <xf numFmtId="0" fontId="31" fillId="13" borderId="6">
      <alignment/>
      <protection/>
    </xf>
    <xf numFmtId="0" fontId="29" fillId="14" borderId="0">
      <alignment/>
      <protection/>
    </xf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36" fillId="0" borderId="7">
      <alignment/>
      <protection/>
    </xf>
    <xf numFmtId="0" fontId="29" fillId="14" borderId="0">
      <alignment/>
      <protection/>
    </xf>
    <xf numFmtId="0" fontId="42" fillId="0" borderId="8">
      <alignment/>
      <protection/>
    </xf>
    <xf numFmtId="0" fontId="41" fillId="17" borderId="0">
      <alignment/>
      <protection/>
    </xf>
    <xf numFmtId="0" fontId="29" fillId="7" borderId="0">
      <alignment/>
      <protection/>
    </xf>
    <xf numFmtId="0" fontId="33" fillId="18" borderId="0">
      <alignment/>
      <protection/>
    </xf>
    <xf numFmtId="0" fontId="29" fillId="19" borderId="0">
      <alignment/>
      <protection/>
    </xf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29" fillId="19" borderId="0">
      <alignment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31" fillId="6" borderId="9">
      <alignment/>
      <protection/>
    </xf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6" fillId="34" borderId="0" applyNumberFormat="0" applyBorder="0" applyAlignment="0" applyProtection="0"/>
    <xf numFmtId="0" fontId="28" fillId="18" borderId="0">
      <alignment/>
      <protection/>
    </xf>
    <xf numFmtId="0" fontId="29" fillId="4" borderId="0">
      <alignment/>
      <protection/>
    </xf>
    <xf numFmtId="0" fontId="67" fillId="35" borderId="0" applyNumberFormat="0" applyBorder="0" applyAlignment="0" applyProtection="0"/>
    <xf numFmtId="0" fontId="29" fillId="36" borderId="0">
      <alignment/>
      <protection/>
    </xf>
    <xf numFmtId="0" fontId="29" fillId="17" borderId="0">
      <alignment/>
      <protection/>
    </xf>
    <xf numFmtId="0" fontId="29" fillId="37" borderId="0">
      <alignment/>
      <protection/>
    </xf>
    <xf numFmtId="0" fontId="29" fillId="38" borderId="0">
      <alignment/>
      <protection/>
    </xf>
    <xf numFmtId="0" fontId="29" fillId="4" borderId="0">
      <alignment/>
      <protection/>
    </xf>
    <xf numFmtId="0" fontId="29" fillId="39" borderId="0">
      <alignment/>
      <protection/>
    </xf>
    <xf numFmtId="0" fontId="32" fillId="40" borderId="0">
      <alignment/>
      <protection/>
    </xf>
    <xf numFmtId="0" fontId="32" fillId="7" borderId="0">
      <alignment/>
      <protection/>
    </xf>
    <xf numFmtId="0" fontId="32" fillId="39" borderId="0">
      <alignment/>
      <protection/>
    </xf>
    <xf numFmtId="0" fontId="32" fillId="41" borderId="0">
      <alignment/>
      <protection/>
    </xf>
    <xf numFmtId="0" fontId="32" fillId="40" borderId="0">
      <alignment/>
      <protection/>
    </xf>
    <xf numFmtId="0" fontId="32" fillId="42" borderId="0">
      <alignment/>
      <protection/>
    </xf>
    <xf numFmtId="0" fontId="43" fillId="0" borderId="10">
      <alignment/>
      <protection/>
    </xf>
    <xf numFmtId="0" fontId="44" fillId="0" borderId="11">
      <alignment/>
      <protection/>
    </xf>
    <xf numFmtId="0" fontId="45" fillId="0" borderId="3">
      <alignment/>
      <protection/>
    </xf>
    <xf numFmtId="0" fontId="45" fillId="0" borderId="0">
      <alignment/>
      <protection/>
    </xf>
    <xf numFmtId="43" fontId="0" fillId="0" borderId="0">
      <alignment/>
      <protection/>
    </xf>
    <xf numFmtId="0" fontId="46" fillId="0" borderId="0">
      <alignment/>
      <protection/>
    </xf>
    <xf numFmtId="0" fontId="47" fillId="36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17" borderId="0">
      <alignment/>
      <protection/>
    </xf>
    <xf numFmtId="0" fontId="42" fillId="0" borderId="8">
      <alignment/>
      <protection/>
    </xf>
    <xf numFmtId="0" fontId="31" fillId="13" borderId="12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6" fillId="0" borderId="7">
      <alignment/>
      <protection/>
    </xf>
    <xf numFmtId="43" fontId="0" fillId="0" borderId="0">
      <alignment/>
      <protection/>
    </xf>
    <xf numFmtId="43" fontId="0" fillId="0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0" fontId="32" fillId="40" borderId="0">
      <alignment/>
      <protection/>
    </xf>
    <xf numFmtId="0" fontId="32" fillId="43" borderId="0">
      <alignment/>
      <protection/>
    </xf>
    <xf numFmtId="0" fontId="32" fillId="44" borderId="0">
      <alignment/>
      <protection/>
    </xf>
    <xf numFmtId="0" fontId="32" fillId="45" borderId="0">
      <alignment/>
      <protection/>
    </xf>
    <xf numFmtId="0" fontId="32" fillId="40" borderId="0">
      <alignment/>
      <protection/>
    </xf>
    <xf numFmtId="0" fontId="32" fillId="46" borderId="0">
      <alignment/>
      <protection/>
    </xf>
    <xf numFmtId="0" fontId="49" fillId="4" borderId="1">
      <alignment/>
      <protection/>
    </xf>
    <xf numFmtId="0" fontId="0" fillId="9" borderId="2">
      <alignment/>
      <protection/>
    </xf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43" fontId="10" fillId="0" borderId="14" xfId="24" applyNumberFormat="1" applyFont="1" applyBorder="1" applyAlignment="1">
      <alignment vertical="center"/>
      <protection/>
    </xf>
    <xf numFmtId="0" fontId="68" fillId="0" borderId="15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vertical="center"/>
    </xf>
    <xf numFmtId="0" fontId="6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3" fontId="12" fillId="0" borderId="14" xfId="24" applyNumberFormat="1" applyFont="1" applyBorder="1" applyAlignment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0" fillId="47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108" applyNumberFormat="1" applyFont="1" applyFill="1" applyBorder="1" applyAlignment="1" applyProtection="1">
      <alignment vertical="center" wrapText="1"/>
      <protection/>
    </xf>
    <xf numFmtId="176" fontId="16" fillId="0" borderId="14" xfId="108" applyNumberFormat="1" applyFont="1" applyFill="1" applyBorder="1" applyAlignment="1" applyProtection="1">
      <alignment vertical="center" wrapText="1"/>
      <protection/>
    </xf>
    <xf numFmtId="176" fontId="16" fillId="0" borderId="14" xfId="108" applyNumberFormat="1" applyFont="1" applyFill="1" applyBorder="1" applyAlignment="1" applyProtection="1">
      <alignment vertical="center" wrapText="1"/>
      <protection/>
    </xf>
    <xf numFmtId="10" fontId="12" fillId="0" borderId="14" xfId="0" applyNumberFormat="1" applyFont="1" applyFill="1" applyBorder="1" applyAlignment="1" applyProtection="1">
      <alignment vertical="center" wrapText="1"/>
      <protection hidden="1"/>
    </xf>
    <xf numFmtId="0" fontId="17" fillId="0" borderId="14" xfId="108" applyNumberFormat="1" applyFont="1" applyFill="1" applyBorder="1" applyAlignment="1" applyProtection="1">
      <alignment horizontal="left" vertical="center" wrapText="1" indent="1"/>
      <protection/>
    </xf>
    <xf numFmtId="176" fontId="17" fillId="0" borderId="14" xfId="108" applyNumberFormat="1" applyFont="1" applyFill="1" applyBorder="1" applyAlignment="1" applyProtection="1">
      <alignment vertical="center" wrapText="1"/>
      <protection locked="0"/>
    </xf>
    <xf numFmtId="176" fontId="17" fillId="0" borderId="14" xfId="108" applyNumberFormat="1" applyFont="1" applyFill="1" applyBorder="1" applyAlignment="1" applyProtection="1">
      <alignment vertical="center" wrapText="1"/>
      <protection locked="0"/>
    </xf>
    <xf numFmtId="176" fontId="17" fillId="0" borderId="14" xfId="108" applyNumberFormat="1" applyFont="1" applyFill="1" applyBorder="1" applyAlignment="1" applyProtection="1">
      <alignment vertical="center" wrapText="1"/>
      <protection/>
    </xf>
    <xf numFmtId="1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108" applyNumberFormat="1" applyFont="1" applyFill="1" applyBorder="1" applyAlignment="1" applyProtection="1">
      <alignment horizontal="left" vertical="center" wrapText="1" indent="4"/>
      <protection/>
    </xf>
    <xf numFmtId="0" fontId="17" fillId="0" borderId="14" xfId="108" applyNumberFormat="1" applyFont="1" applyFill="1" applyBorder="1" applyAlignment="1" applyProtection="1">
      <alignment horizontal="left" vertical="center" wrapText="1" indent="1"/>
      <protection hidden="1"/>
    </xf>
    <xf numFmtId="0" fontId="17" fillId="0" borderId="14" xfId="108" applyNumberFormat="1" applyFont="1" applyFill="1" applyBorder="1" applyAlignment="1" applyProtection="1">
      <alignment vertical="center" wrapText="1"/>
      <protection/>
    </xf>
    <xf numFmtId="0" fontId="17" fillId="0" borderId="14" xfId="108" applyNumberFormat="1" applyFont="1" applyFill="1" applyBorder="1" applyAlignment="1" applyProtection="1">
      <alignment horizontal="left" vertical="center" wrapText="1" indent="2"/>
      <protection/>
    </xf>
    <xf numFmtId="176" fontId="16" fillId="0" borderId="14" xfId="108" applyNumberFormat="1" applyFont="1" applyFill="1" applyBorder="1" applyAlignment="1" applyProtection="1">
      <alignment vertical="center" wrapText="1"/>
      <protection locked="0"/>
    </xf>
    <xf numFmtId="0" fontId="16" fillId="0" borderId="14" xfId="10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16" fillId="0" borderId="14" xfId="24" applyNumberFormat="1" applyFont="1" applyFill="1" applyBorder="1" applyAlignment="1" applyProtection="1">
      <alignment horizontal="right" vertical="center" wrapText="1"/>
      <protection/>
    </xf>
    <xf numFmtId="177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43" fontId="15" fillId="0" borderId="14" xfId="24" applyNumberFormat="1" applyFont="1" applyBorder="1" applyAlignment="1" applyProtection="1">
      <alignment horizontal="center"/>
      <protection locked="0"/>
    </xf>
    <xf numFmtId="43" fontId="15" fillId="0" borderId="14" xfId="24" applyNumberFormat="1" applyFont="1" applyBorder="1" applyAlignment="1">
      <alignment horizontal="center"/>
      <protection/>
    </xf>
    <xf numFmtId="43" fontId="18" fillId="0" borderId="14" xfId="24" applyNumberFormat="1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3" fontId="15" fillId="0" borderId="14" xfId="24" applyNumberFormat="1" applyFont="1" applyBorder="1" applyAlignment="1">
      <alignment horizontal="center" vertical="center"/>
      <protection/>
    </xf>
    <xf numFmtId="43" fontId="15" fillId="0" borderId="14" xfId="24" applyNumberFormat="1" applyFont="1" applyFill="1" applyBorder="1" applyAlignment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43" fontId="15" fillId="0" borderId="14" xfId="24" applyNumberFormat="1" applyFont="1" applyFill="1" applyBorder="1" applyAlignment="1">
      <alignment horizontal="center" vertical="center"/>
      <protection/>
    </xf>
    <xf numFmtId="178" fontId="12" fillId="0" borderId="14" xfId="10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76" fontId="16" fillId="0" borderId="14" xfId="0" applyNumberFormat="1" applyFont="1" applyFill="1" applyBorder="1" applyAlignment="1" applyProtection="1">
      <alignment vertical="center" wrapText="1"/>
      <protection locked="0"/>
    </xf>
    <xf numFmtId="10" fontId="12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14" xfId="0" applyNumberFormat="1" applyFont="1" applyFill="1" applyBorder="1" applyAlignment="1" applyProtection="1">
      <alignment vertical="center" wrapText="1"/>
      <protection locked="0"/>
    </xf>
    <xf numFmtId="176" fontId="17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 vertical="center" wrapText="1" indent="4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14" xfId="0" applyNumberFormat="1" applyFont="1" applyFill="1" applyBorder="1" applyAlignment="1" applyProtection="1">
      <alignment vertical="center" wrapText="1"/>
      <protection locked="0"/>
    </xf>
    <xf numFmtId="176" fontId="10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53" applyNumberFormat="1" applyFont="1" applyFill="1" applyBorder="1" applyAlignment="1" applyProtection="1">
      <alignment vertical="center" wrapText="1"/>
      <protection/>
    </xf>
    <xf numFmtId="177" fontId="10" fillId="0" borderId="0" xfId="90" applyNumberFormat="1" applyFont="1" applyFill="1" applyBorder="1" applyAlignment="1" applyProtection="1">
      <alignment vertical="center" wrapText="1"/>
      <protection/>
    </xf>
    <xf numFmtId="0" fontId="21" fillId="0" borderId="0" xfId="53" applyNumberFormat="1" applyFont="1" applyFill="1" applyBorder="1" applyAlignment="1" applyProtection="1">
      <alignment vertical="center" wrapText="1"/>
      <protection locked="0"/>
    </xf>
    <xf numFmtId="0" fontId="22" fillId="0" borderId="0" xfId="53" applyNumberFormat="1" applyFont="1" applyFill="1" applyBorder="1" applyAlignment="1" applyProtection="1">
      <alignment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177" fontId="10" fillId="0" borderId="0" xfId="90" applyNumberFormat="1" applyFont="1" applyFill="1" applyBorder="1" applyAlignment="1" applyProtection="1">
      <alignment horizontal="center" vertical="center" wrapText="1"/>
      <protection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19" xfId="53" applyNumberFormat="1" applyFont="1" applyFill="1" applyBorder="1" applyAlignment="1" applyProtection="1">
      <alignment horizontal="center" vertical="center" wrapText="1"/>
      <protection/>
    </xf>
    <xf numFmtId="0" fontId="23" fillId="0" borderId="14" xfId="53" applyNumberFormat="1" applyFont="1" applyFill="1" applyBorder="1" applyAlignment="1" applyProtection="1">
      <alignment horizontal="center" vertical="center" wrapText="1"/>
      <protection/>
    </xf>
    <xf numFmtId="0" fontId="23" fillId="0" borderId="20" xfId="53" applyNumberFormat="1" applyFont="1" applyFill="1" applyBorder="1" applyAlignment="1" applyProtection="1">
      <alignment horizontal="center" vertical="center" wrapText="1"/>
      <protection/>
    </xf>
    <xf numFmtId="0" fontId="23" fillId="0" borderId="21" xfId="53" applyNumberFormat="1" applyFont="1" applyFill="1" applyBorder="1" applyAlignment="1" applyProtection="1">
      <alignment horizontal="center" vertical="center" wrapText="1"/>
      <protection/>
    </xf>
    <xf numFmtId="176" fontId="23" fillId="0" borderId="14" xfId="53" applyNumberFormat="1" applyFont="1" applyFill="1" applyBorder="1" applyAlignment="1" applyProtection="1">
      <alignment horizontal="center" vertical="center" wrapText="1"/>
      <protection/>
    </xf>
    <xf numFmtId="10" fontId="23" fillId="0" borderId="14" xfId="38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标题 3" xfId="37"/>
    <cellStyle name="60% - 强调文字颜色 4 11 3" xfId="38"/>
    <cellStyle name="60% - 强调文字颜色 1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40% - 强调文字颜色 1 2 3 2 3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4 2 2_2014年江门市本级公共财政预算专项支出预算表（讨论稿）11月1日" xfId="90"/>
    <cellStyle name="标题 5" xfId="91"/>
    <cellStyle name="差 2" xfId="92"/>
    <cellStyle name="常规 10" xfId="93"/>
    <cellStyle name="常规 2" xfId="94"/>
    <cellStyle name="常规 2_附表3" xfId="95"/>
    <cellStyle name="常规_附表" xfId="96"/>
    <cellStyle name="常规_附表_1" xfId="97"/>
    <cellStyle name="常规_附表_4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千位分隔 10 2" xfId="105"/>
    <cellStyle name="千位分隔 2" xfId="106"/>
    <cellStyle name="千位分隔_附表3" xfId="107"/>
    <cellStyle name="常规 4" xfId="108"/>
    <cellStyle name="千位分隔_附表4 (2)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75"/>
  <sheetViews>
    <sheetView zoomScaleSheetLayoutView="100" workbookViewId="0" topLeftCell="A7">
      <selection activeCell="B23" sqref="B23"/>
    </sheetView>
  </sheetViews>
  <sheetFormatPr defaultColWidth="9.140625" defaultRowHeight="30" customHeight="1"/>
  <cols>
    <col min="1" max="1" width="26.7109375" style="105" customWidth="1"/>
    <col min="2" max="4" width="23.57421875" style="105" customWidth="1"/>
    <col min="5" max="6" width="23.57421875" style="106" customWidth="1"/>
    <col min="7" max="7" width="23.57421875" style="105" customWidth="1"/>
    <col min="8" max="253" width="9.140625" style="105" customWidth="1"/>
    <col min="254" max="254" width="21.28125" style="105" customWidth="1"/>
    <col min="255" max="255" width="23.57421875" style="105" customWidth="1"/>
    <col min="256" max="256" width="9.140625" style="105" customWidth="1"/>
  </cols>
  <sheetData>
    <row r="1" ht="30" customHeight="1">
      <c r="A1" s="107" t="s">
        <v>0</v>
      </c>
    </row>
    <row r="2" spans="1:7" s="104" customFormat="1" ht="30" customHeight="1">
      <c r="A2" s="108"/>
      <c r="B2" s="108"/>
      <c r="C2" s="105"/>
      <c r="D2" s="105"/>
      <c r="E2" s="106"/>
      <c r="F2" s="106"/>
      <c r="G2" s="105"/>
    </row>
    <row r="3" spans="1:7" s="104" customFormat="1" ht="30" customHeight="1">
      <c r="A3" s="109" t="s">
        <v>1</v>
      </c>
      <c r="B3" s="109"/>
      <c r="C3" s="109"/>
      <c r="D3" s="109"/>
      <c r="E3" s="109"/>
      <c r="F3" s="109"/>
      <c r="G3" s="109"/>
    </row>
    <row r="4" spans="1:7" s="104" customFormat="1" ht="30" customHeight="1">
      <c r="A4" s="110" t="s">
        <v>2</v>
      </c>
      <c r="B4" s="111"/>
      <c r="C4" s="111"/>
      <c r="D4" s="111"/>
      <c r="E4" s="112"/>
      <c r="F4" s="112"/>
      <c r="G4" s="111" t="s">
        <v>3</v>
      </c>
    </row>
    <row r="5" spans="1:7" s="104" customFormat="1" ht="30" customHeight="1">
      <c r="A5" s="113" t="s">
        <v>4</v>
      </c>
      <c r="B5" s="114" t="s">
        <v>5</v>
      </c>
      <c r="C5" s="115" t="s">
        <v>6</v>
      </c>
      <c r="D5" s="115"/>
      <c r="E5" s="115"/>
      <c r="F5" s="115"/>
      <c r="G5" s="115"/>
    </row>
    <row r="6" spans="1:7" s="104" customFormat="1" ht="60" customHeight="1">
      <c r="A6" s="116"/>
      <c r="B6" s="117"/>
      <c r="C6" s="115" t="s">
        <v>7</v>
      </c>
      <c r="D6" s="115" t="s">
        <v>8</v>
      </c>
      <c r="E6" s="115" t="s">
        <v>9</v>
      </c>
      <c r="F6" s="115" t="s">
        <v>10</v>
      </c>
      <c r="G6" s="115" t="s">
        <v>11</v>
      </c>
    </row>
    <row r="7" spans="1:7" ht="30" customHeight="1">
      <c r="A7" s="115" t="s">
        <v>12</v>
      </c>
      <c r="B7" s="118">
        <v>152910</v>
      </c>
      <c r="C7" s="118">
        <v>162085</v>
      </c>
      <c r="D7" s="118">
        <v>162085</v>
      </c>
      <c r="E7" s="118">
        <v>162085</v>
      </c>
      <c r="F7" s="118">
        <v>157497</v>
      </c>
      <c r="G7" s="119">
        <f>F7/B7-1</f>
        <v>0.029998038061604948</v>
      </c>
    </row>
    <row r="8" spans="1:7" ht="30" customHeight="1">
      <c r="A8" s="115" t="s">
        <v>13</v>
      </c>
      <c r="B8" s="118">
        <v>214937</v>
      </c>
      <c r="C8" s="118">
        <v>219920</v>
      </c>
      <c r="D8" s="118">
        <v>219928</v>
      </c>
      <c r="E8" s="118">
        <v>219928</v>
      </c>
      <c r="F8" s="118">
        <v>230322</v>
      </c>
      <c r="G8" s="119">
        <f>F8/B8-1</f>
        <v>0.07157911387988114</v>
      </c>
    </row>
    <row r="9" spans="1:7" ht="30" customHeight="1">
      <c r="A9" s="120"/>
      <c r="B9" s="120"/>
      <c r="C9" s="120"/>
      <c r="D9" s="120"/>
      <c r="E9" s="120"/>
      <c r="F9" s="120"/>
      <c r="G9" s="120"/>
    </row>
    <row r="10" spans="1:7" ht="30" customHeight="1">
      <c r="A10" s="110" t="s">
        <v>14</v>
      </c>
      <c r="B10" s="111"/>
      <c r="C10" s="111"/>
      <c r="D10" s="111"/>
      <c r="E10" s="112"/>
      <c r="F10" s="112"/>
      <c r="G10" s="111"/>
    </row>
    <row r="11" spans="1:7" ht="30" customHeight="1">
      <c r="A11" s="113" t="s">
        <v>4</v>
      </c>
      <c r="B11" s="114" t="s">
        <v>5</v>
      </c>
      <c r="C11" s="115" t="s">
        <v>6</v>
      </c>
      <c r="D11" s="115"/>
      <c r="E11" s="115"/>
      <c r="F11" s="115"/>
      <c r="G11" s="115"/>
    </row>
    <row r="12" spans="1:7" ht="60" customHeight="1">
      <c r="A12" s="116"/>
      <c r="B12" s="117"/>
      <c r="C12" s="115" t="s">
        <v>7</v>
      </c>
      <c r="D12" s="115" t="s">
        <v>8</v>
      </c>
      <c r="E12" s="115" t="s">
        <v>9</v>
      </c>
      <c r="F12" s="115" t="s">
        <v>10</v>
      </c>
      <c r="G12" s="115" t="s">
        <v>11</v>
      </c>
    </row>
    <row r="13" spans="1:7" ht="30" customHeight="1">
      <c r="A13" s="115" t="s">
        <v>15</v>
      </c>
      <c r="B13" s="118">
        <v>168862</v>
      </c>
      <c r="C13" s="118">
        <v>189700</v>
      </c>
      <c r="D13" s="118">
        <v>189700</v>
      </c>
      <c r="E13" s="118">
        <v>189700</v>
      </c>
      <c r="F13" s="118">
        <v>130957</v>
      </c>
      <c r="G13" s="119">
        <f>F13/B13-1</f>
        <v>-0.22447323850244583</v>
      </c>
    </row>
    <row r="14" spans="1:7" ht="30" customHeight="1">
      <c r="A14" s="115" t="s">
        <v>16</v>
      </c>
      <c r="B14" s="118">
        <v>318067</v>
      </c>
      <c r="C14" s="118">
        <v>197090</v>
      </c>
      <c r="D14" s="118">
        <v>243032</v>
      </c>
      <c r="E14" s="118">
        <v>288070</v>
      </c>
      <c r="F14" s="118">
        <v>220138</v>
      </c>
      <c r="G14" s="119">
        <f>F14/B14-1</f>
        <v>-0.30788796071268</v>
      </c>
    </row>
    <row r="75" spans="3:6" ht="30" customHeight="1">
      <c r="C75" s="111"/>
      <c r="D75" s="111"/>
      <c r="E75" s="105"/>
      <c r="F75" s="105"/>
    </row>
  </sheetData>
  <sheetProtection/>
  <mergeCells count="8">
    <mergeCell ref="A3:G3"/>
    <mergeCell ref="C5:G5"/>
    <mergeCell ref="A9:G9"/>
    <mergeCell ref="C11:G11"/>
    <mergeCell ref="A5:A6"/>
    <mergeCell ref="A11:A12"/>
    <mergeCell ref="B5:B6"/>
    <mergeCell ref="B11:B12"/>
  </mergeCells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2"/>
  <sheetViews>
    <sheetView tabSelected="1" zoomScale="115" zoomScaleNormal="115" workbookViewId="0" topLeftCell="A1">
      <selection activeCell="F15" sqref="F15"/>
    </sheetView>
  </sheetViews>
  <sheetFormatPr defaultColWidth="9.140625" defaultRowHeight="12"/>
  <cols>
    <col min="1" max="1" width="35.7109375" style="83" customWidth="1"/>
    <col min="2" max="5" width="15.7109375" style="83" customWidth="1"/>
    <col min="6" max="6" width="38.421875" style="83" customWidth="1"/>
    <col min="7" max="7" width="14.8515625" style="83" customWidth="1"/>
    <col min="8" max="10" width="15.7109375" style="83" customWidth="1"/>
    <col min="11" max="254" width="9.140625" style="83" customWidth="1"/>
    <col min="255" max="16384" width="9.140625" style="84" customWidth="1"/>
  </cols>
  <sheetData>
    <row r="1" ht="20.25">
      <c r="A1" s="85" t="s">
        <v>17</v>
      </c>
    </row>
    <row r="2" spans="1:10" ht="26.2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</row>
    <row r="3" ht="15.75">
      <c r="J3" s="101" t="s">
        <v>19</v>
      </c>
    </row>
    <row r="4" spans="1:10" ht="15.75">
      <c r="A4" s="87" t="s">
        <v>20</v>
      </c>
      <c r="B4" s="88"/>
      <c r="C4" s="88"/>
      <c r="D4" s="88"/>
      <c r="E4" s="89"/>
      <c r="F4" s="90" t="s">
        <v>21</v>
      </c>
      <c r="G4" s="88"/>
      <c r="H4" s="88"/>
      <c r="I4" s="88"/>
      <c r="J4" s="89"/>
    </row>
    <row r="5" spans="1:10" ht="48.75" customHeight="1">
      <c r="A5" s="91" t="s">
        <v>22</v>
      </c>
      <c r="B5" s="91" t="s">
        <v>23</v>
      </c>
      <c r="C5" s="91" t="s">
        <v>24</v>
      </c>
      <c r="D5" s="91" t="s">
        <v>25</v>
      </c>
      <c r="E5" s="91" t="s">
        <v>26</v>
      </c>
      <c r="F5" s="91" t="s">
        <v>27</v>
      </c>
      <c r="G5" s="91" t="s">
        <v>23</v>
      </c>
      <c r="H5" s="91" t="s">
        <v>24</v>
      </c>
      <c r="I5" s="91" t="s">
        <v>28</v>
      </c>
      <c r="J5" s="91" t="s">
        <v>26</v>
      </c>
    </row>
    <row r="6" spans="1:10" ht="16.5">
      <c r="A6" s="92" t="s">
        <v>29</v>
      </c>
      <c r="B6" s="93">
        <f>SUM(B23,B7)</f>
        <v>152910</v>
      </c>
      <c r="C6" s="93">
        <v>162085</v>
      </c>
      <c r="D6" s="93">
        <f>D7+D23</f>
        <v>157497</v>
      </c>
      <c r="E6" s="94">
        <f aca="true" t="shared" si="0" ref="E6:E8">D6/B6-1</f>
        <v>0.029998038061604948</v>
      </c>
      <c r="F6" s="92" t="s">
        <v>30</v>
      </c>
      <c r="G6" s="93">
        <f>SUM(G7:G30)</f>
        <v>214937</v>
      </c>
      <c r="H6" s="93">
        <f>SUM(H7:H30)</f>
        <v>219920</v>
      </c>
      <c r="I6" s="102">
        <f>SUM(I7:I33)</f>
        <v>230322</v>
      </c>
      <c r="J6" s="94">
        <f aca="true" t="shared" si="1" ref="J6:J26">I6/G6-1</f>
        <v>0.07157911387988114</v>
      </c>
    </row>
    <row r="7" spans="1:10" ht="16.5">
      <c r="A7" s="92" t="s">
        <v>31</v>
      </c>
      <c r="B7" s="93">
        <f>SUM(B8:B21)</f>
        <v>128503</v>
      </c>
      <c r="C7" s="93">
        <f>B7*1.08</f>
        <v>138783.24000000002</v>
      </c>
      <c r="D7" s="93">
        <v>128503</v>
      </c>
      <c r="E7" s="94">
        <f t="shared" si="0"/>
        <v>0</v>
      </c>
      <c r="F7" s="95" t="s">
        <v>32</v>
      </c>
      <c r="G7" s="96">
        <v>32454</v>
      </c>
      <c r="H7" s="96">
        <v>38922</v>
      </c>
      <c r="I7" s="103">
        <v>38993</v>
      </c>
      <c r="J7" s="94">
        <f t="shared" si="1"/>
        <v>0.20148517902261665</v>
      </c>
    </row>
    <row r="8" spans="1:10" ht="16.5">
      <c r="A8" s="97" t="s">
        <v>33</v>
      </c>
      <c r="B8" s="96">
        <v>48512</v>
      </c>
      <c r="C8" s="96">
        <v>48520</v>
      </c>
      <c r="D8" s="96">
        <v>50382</v>
      </c>
      <c r="E8" s="94">
        <f t="shared" si="0"/>
        <v>0.0385471635883905</v>
      </c>
      <c r="F8" s="95" t="s">
        <v>34</v>
      </c>
      <c r="G8" s="96"/>
      <c r="H8" s="96"/>
      <c r="I8" s="103"/>
      <c r="J8" s="94"/>
    </row>
    <row r="9" spans="1:10" ht="16.5">
      <c r="A9" s="97" t="s">
        <v>35</v>
      </c>
      <c r="B9" s="96"/>
      <c r="C9" s="96"/>
      <c r="D9" s="96"/>
      <c r="E9" s="94"/>
      <c r="F9" s="95" t="s">
        <v>36</v>
      </c>
      <c r="G9" s="96">
        <v>526</v>
      </c>
      <c r="H9" s="96">
        <v>511</v>
      </c>
      <c r="I9" s="103">
        <v>493</v>
      </c>
      <c r="J9" s="94">
        <f t="shared" si="1"/>
        <v>-0.06273764258555137</v>
      </c>
    </row>
    <row r="10" spans="1:10" ht="16.5">
      <c r="A10" s="97" t="s">
        <v>37</v>
      </c>
      <c r="B10" s="96">
        <v>12853</v>
      </c>
      <c r="C10" s="96">
        <v>14500</v>
      </c>
      <c r="D10" s="96">
        <v>15107</v>
      </c>
      <c r="E10" s="94">
        <f aca="true" t="shared" si="2" ref="E10:E21">D10/B10-1</f>
        <v>0.1753676184548354</v>
      </c>
      <c r="F10" s="95" t="s">
        <v>38</v>
      </c>
      <c r="G10" s="96">
        <v>18206</v>
      </c>
      <c r="H10" s="96">
        <v>22944</v>
      </c>
      <c r="I10" s="103">
        <v>20544</v>
      </c>
      <c r="J10" s="94">
        <f t="shared" si="1"/>
        <v>0.12841920246072713</v>
      </c>
    </row>
    <row r="11" spans="1:10" ht="16.5">
      <c r="A11" s="97" t="s">
        <v>39</v>
      </c>
      <c r="B11" s="96">
        <v>2966</v>
      </c>
      <c r="C11" s="96">
        <v>3010</v>
      </c>
      <c r="D11" s="96">
        <v>3211</v>
      </c>
      <c r="E11" s="94">
        <f t="shared" si="2"/>
        <v>0.0826028320971004</v>
      </c>
      <c r="F11" s="95" t="s">
        <v>40</v>
      </c>
      <c r="G11" s="96">
        <v>38945</v>
      </c>
      <c r="H11" s="96">
        <v>43431</v>
      </c>
      <c r="I11" s="103">
        <v>45567</v>
      </c>
      <c r="J11" s="94">
        <f t="shared" si="1"/>
        <v>0.17003466427012448</v>
      </c>
    </row>
    <row r="12" spans="1:10" ht="16.5">
      <c r="A12" s="97" t="s">
        <v>41</v>
      </c>
      <c r="B12" s="96">
        <v>11699</v>
      </c>
      <c r="C12" s="96">
        <v>13245</v>
      </c>
      <c r="D12" s="96">
        <v>13737</v>
      </c>
      <c r="E12" s="94">
        <f t="shared" si="2"/>
        <v>0.1742029233267801</v>
      </c>
      <c r="F12" s="95" t="s">
        <v>42</v>
      </c>
      <c r="G12" s="96">
        <v>16919</v>
      </c>
      <c r="H12" s="96">
        <v>11341</v>
      </c>
      <c r="I12" s="103">
        <v>16920</v>
      </c>
      <c r="J12" s="94">
        <f t="shared" si="1"/>
        <v>5.910514805829159E-05</v>
      </c>
    </row>
    <row r="13" spans="1:10" ht="16.5">
      <c r="A13" s="97" t="s">
        <v>43</v>
      </c>
      <c r="B13" s="96">
        <v>10322</v>
      </c>
      <c r="C13" s="96">
        <v>10397</v>
      </c>
      <c r="D13" s="96">
        <v>8574</v>
      </c>
      <c r="E13" s="94">
        <f t="shared" si="2"/>
        <v>-0.16934702577019956</v>
      </c>
      <c r="F13" s="95" t="s">
        <v>44</v>
      </c>
      <c r="G13" s="96">
        <v>6299</v>
      </c>
      <c r="H13" s="96">
        <v>5602</v>
      </c>
      <c r="I13" s="103">
        <v>4033</v>
      </c>
      <c r="J13" s="94">
        <f t="shared" si="1"/>
        <v>-0.3597396412128909</v>
      </c>
    </row>
    <row r="14" spans="1:10" ht="16.5">
      <c r="A14" s="97" t="s">
        <v>45</v>
      </c>
      <c r="B14" s="96">
        <v>2422</v>
      </c>
      <c r="C14" s="96">
        <v>2394</v>
      </c>
      <c r="D14" s="96">
        <v>3454</v>
      </c>
      <c r="E14" s="94">
        <f t="shared" si="2"/>
        <v>0.4260941370767961</v>
      </c>
      <c r="F14" s="95" t="s">
        <v>46</v>
      </c>
      <c r="G14" s="96">
        <v>31543</v>
      </c>
      <c r="H14" s="96">
        <v>31826</v>
      </c>
      <c r="I14" s="103">
        <v>31207</v>
      </c>
      <c r="J14" s="94">
        <f t="shared" si="1"/>
        <v>-0.010652125669720736</v>
      </c>
    </row>
    <row r="15" spans="1:10" ht="16.5">
      <c r="A15" s="97" t="s">
        <v>47</v>
      </c>
      <c r="B15" s="96">
        <v>4749</v>
      </c>
      <c r="C15" s="96">
        <v>4788</v>
      </c>
      <c r="D15" s="96">
        <v>2148</v>
      </c>
      <c r="E15" s="94">
        <f t="shared" si="2"/>
        <v>-0.5476942514213519</v>
      </c>
      <c r="F15" s="95" t="s">
        <v>48</v>
      </c>
      <c r="G15" s="96">
        <v>17055</v>
      </c>
      <c r="H15" s="96">
        <v>18076</v>
      </c>
      <c r="I15" s="103">
        <v>20960</v>
      </c>
      <c r="J15" s="94">
        <f t="shared" si="1"/>
        <v>0.228965112870126</v>
      </c>
    </row>
    <row r="16" spans="1:10" ht="16.5">
      <c r="A16" s="97" t="s">
        <v>49</v>
      </c>
      <c r="B16" s="96">
        <v>10686</v>
      </c>
      <c r="C16" s="96">
        <v>11286</v>
      </c>
      <c r="D16" s="96">
        <v>11053</v>
      </c>
      <c r="E16" s="94">
        <f t="shared" si="2"/>
        <v>0.034344001497286225</v>
      </c>
      <c r="F16" s="95" t="s">
        <v>50</v>
      </c>
      <c r="G16" s="96">
        <v>4884</v>
      </c>
      <c r="H16" s="96">
        <v>1597</v>
      </c>
      <c r="I16" s="103">
        <v>6161</v>
      </c>
      <c r="J16" s="94">
        <f t="shared" si="1"/>
        <v>0.26146601146601145</v>
      </c>
    </row>
    <row r="17" spans="1:10" ht="16.5">
      <c r="A17" s="97" t="s">
        <v>51</v>
      </c>
      <c r="B17" s="96">
        <v>2151</v>
      </c>
      <c r="C17" s="96">
        <v>2394</v>
      </c>
      <c r="D17" s="96">
        <v>2919</v>
      </c>
      <c r="E17" s="94">
        <f t="shared" si="2"/>
        <v>0.3570432357043236</v>
      </c>
      <c r="F17" s="95" t="s">
        <v>52</v>
      </c>
      <c r="G17" s="96">
        <v>9772</v>
      </c>
      <c r="H17" s="96">
        <v>11068</v>
      </c>
      <c r="I17" s="103">
        <v>9465</v>
      </c>
      <c r="J17" s="94">
        <f t="shared" si="1"/>
        <v>-0.03141629144494473</v>
      </c>
    </row>
    <row r="18" spans="1:10" ht="16.5">
      <c r="A18" s="97" t="s">
        <v>53</v>
      </c>
      <c r="B18" s="96">
        <v>1355</v>
      </c>
      <c r="C18" s="96">
        <v>4104</v>
      </c>
      <c r="D18" s="96">
        <v>1685</v>
      </c>
      <c r="E18" s="94">
        <f t="shared" si="2"/>
        <v>0.24354243542435428</v>
      </c>
      <c r="F18" s="95" t="s">
        <v>54</v>
      </c>
      <c r="G18" s="96">
        <v>7990</v>
      </c>
      <c r="H18" s="96">
        <v>7964</v>
      </c>
      <c r="I18" s="103">
        <v>10403</v>
      </c>
      <c r="J18" s="94">
        <f t="shared" si="1"/>
        <v>0.3020025031289111</v>
      </c>
    </row>
    <row r="19" spans="1:10" ht="16.5">
      <c r="A19" s="97" t="s">
        <v>55</v>
      </c>
      <c r="B19" s="96">
        <v>20582</v>
      </c>
      <c r="C19" s="96">
        <v>23940</v>
      </c>
      <c r="D19" s="96">
        <v>16058</v>
      </c>
      <c r="E19" s="94">
        <f t="shared" si="2"/>
        <v>-0.21980371198134296</v>
      </c>
      <c r="F19" s="95" t="s">
        <v>56</v>
      </c>
      <c r="G19" s="96">
        <v>3941</v>
      </c>
      <c r="H19" s="96">
        <v>1947</v>
      </c>
      <c r="I19" s="103">
        <v>1898</v>
      </c>
      <c r="J19" s="94">
        <f t="shared" si="1"/>
        <v>-0.5183963461050495</v>
      </c>
    </row>
    <row r="20" spans="1:10" ht="16.5">
      <c r="A20" s="97" t="s">
        <v>57</v>
      </c>
      <c r="B20" s="96">
        <v>201</v>
      </c>
      <c r="C20" s="96">
        <v>205</v>
      </c>
      <c r="D20" s="96">
        <v>171</v>
      </c>
      <c r="E20" s="94">
        <f t="shared" si="2"/>
        <v>-0.14925373134328357</v>
      </c>
      <c r="F20" s="95" t="s">
        <v>58</v>
      </c>
      <c r="G20" s="96">
        <v>6096</v>
      </c>
      <c r="H20" s="96">
        <v>614</v>
      </c>
      <c r="I20" s="103">
        <v>1329</v>
      </c>
      <c r="J20" s="94">
        <f t="shared" si="1"/>
        <v>-0.781988188976378</v>
      </c>
    </row>
    <row r="21" spans="1:10" ht="16.5">
      <c r="A21" s="97" t="s">
        <v>59</v>
      </c>
      <c r="B21" s="96">
        <v>5</v>
      </c>
      <c r="C21" s="96"/>
      <c r="D21" s="96">
        <v>4</v>
      </c>
      <c r="E21" s="94">
        <f t="shared" si="2"/>
        <v>-0.19999999999999996</v>
      </c>
      <c r="F21" s="95" t="s">
        <v>60</v>
      </c>
      <c r="G21" s="96">
        <v>2442</v>
      </c>
      <c r="H21" s="96">
        <v>3884</v>
      </c>
      <c r="I21" s="103">
        <v>3594</v>
      </c>
      <c r="J21" s="94">
        <f t="shared" si="1"/>
        <v>0.47174447174447165</v>
      </c>
    </row>
    <row r="22" spans="1:10" ht="16.5">
      <c r="A22" s="97"/>
      <c r="B22" s="96"/>
      <c r="C22" s="96"/>
      <c r="D22" s="96"/>
      <c r="E22" s="94"/>
      <c r="F22" s="95" t="s">
        <v>61</v>
      </c>
      <c r="G22" s="96">
        <v>2005</v>
      </c>
      <c r="H22" s="96">
        <v>241</v>
      </c>
      <c r="I22" s="103">
        <v>4049</v>
      </c>
      <c r="J22" s="94">
        <f t="shared" si="1"/>
        <v>1.0194513715710722</v>
      </c>
    </row>
    <row r="23" spans="1:10" ht="17.25" customHeight="1">
      <c r="A23" s="92" t="s">
        <v>62</v>
      </c>
      <c r="B23" s="93">
        <f>SUM(B24:B30)</f>
        <v>24407</v>
      </c>
      <c r="C23" s="93">
        <f>C6-C7</f>
        <v>23301.75999999998</v>
      </c>
      <c r="D23" s="93">
        <v>28994</v>
      </c>
      <c r="E23" s="94">
        <f aca="true" t="shared" si="3" ref="E23:E29">D23/B23-1</f>
        <v>0.1879378866718564</v>
      </c>
      <c r="F23" s="95" t="s">
        <v>63</v>
      </c>
      <c r="G23" s="96">
        <v>1552</v>
      </c>
      <c r="H23" s="96">
        <v>2015</v>
      </c>
      <c r="I23" s="103">
        <v>1872</v>
      </c>
      <c r="J23" s="94">
        <f t="shared" si="1"/>
        <v>0.2061855670103092</v>
      </c>
    </row>
    <row r="24" spans="1:10" ht="33.75" customHeight="1">
      <c r="A24" s="97" t="s">
        <v>64</v>
      </c>
      <c r="B24" s="96">
        <v>13936</v>
      </c>
      <c r="C24" s="96">
        <f>B24*1.0301</f>
        <v>14355.4736</v>
      </c>
      <c r="D24" s="96">
        <v>14788</v>
      </c>
      <c r="E24" s="94">
        <f t="shared" si="3"/>
        <v>0.06113662456946045</v>
      </c>
      <c r="F24" s="95" t="s">
        <v>65</v>
      </c>
      <c r="G24" s="96">
        <v>9186</v>
      </c>
      <c r="H24" s="96">
        <v>12494</v>
      </c>
      <c r="I24" s="103">
        <v>7969</v>
      </c>
      <c r="J24" s="94">
        <f t="shared" si="1"/>
        <v>-0.1324842151099499</v>
      </c>
    </row>
    <row r="25" spans="1:10" ht="18" customHeight="1">
      <c r="A25" s="97" t="s">
        <v>66</v>
      </c>
      <c r="B25" s="96">
        <v>1648</v>
      </c>
      <c r="C25" s="96">
        <f>B25*1.03</f>
        <v>1697.44</v>
      </c>
      <c r="D25" s="96">
        <v>2847</v>
      </c>
      <c r="E25" s="94">
        <f t="shared" si="3"/>
        <v>0.7275485436893203</v>
      </c>
      <c r="F25" s="95" t="s">
        <v>67</v>
      </c>
      <c r="G25" s="96">
        <v>6</v>
      </c>
      <c r="H25" s="96">
        <v>5</v>
      </c>
      <c r="I25" s="103">
        <v>7</v>
      </c>
      <c r="J25" s="94">
        <f t="shared" si="1"/>
        <v>0.16666666666666674</v>
      </c>
    </row>
    <row r="26" spans="1:10" ht="18.75" customHeight="1">
      <c r="A26" s="97" t="s">
        <v>68</v>
      </c>
      <c r="B26" s="96">
        <v>2482</v>
      </c>
      <c r="C26" s="96">
        <f>B26*0.98</f>
        <v>2432.36</v>
      </c>
      <c r="D26" s="96">
        <v>1388</v>
      </c>
      <c r="E26" s="94">
        <f t="shared" si="3"/>
        <v>-0.44077356970185333</v>
      </c>
      <c r="F26" s="95" t="s">
        <v>69</v>
      </c>
      <c r="G26" s="96">
        <v>2995</v>
      </c>
      <c r="H26" s="96">
        <v>2941</v>
      </c>
      <c r="I26" s="103">
        <v>2906</v>
      </c>
      <c r="J26" s="94">
        <f t="shared" si="1"/>
        <v>-0.02971619365609346</v>
      </c>
    </row>
    <row r="27" spans="1:10" ht="16.5">
      <c r="A27" s="97" t="s">
        <v>70</v>
      </c>
      <c r="B27" s="96">
        <v>3625</v>
      </c>
      <c r="C27" s="96">
        <f>1800+600</f>
        <v>2400</v>
      </c>
      <c r="D27" s="96">
        <v>2027</v>
      </c>
      <c r="E27" s="94">
        <f t="shared" si="3"/>
        <v>-0.44082758620689655</v>
      </c>
      <c r="F27" s="95" t="s">
        <v>71</v>
      </c>
      <c r="G27" s="96"/>
      <c r="H27" s="96">
        <v>1600</v>
      </c>
      <c r="I27" s="103"/>
      <c r="J27" s="94"/>
    </row>
    <row r="28" spans="1:10" ht="33">
      <c r="A28" s="97" t="s">
        <v>72</v>
      </c>
      <c r="B28" s="96">
        <v>2435</v>
      </c>
      <c r="C28" s="96">
        <v>2194</v>
      </c>
      <c r="D28" s="96">
        <v>3071</v>
      </c>
      <c r="E28" s="94">
        <f t="shared" si="3"/>
        <v>0.26119096509240247</v>
      </c>
      <c r="F28" s="95" t="s">
        <v>73</v>
      </c>
      <c r="G28" s="96">
        <v>90</v>
      </c>
      <c r="H28" s="96"/>
      <c r="I28" s="103">
        <f>2000-2000</f>
        <v>0</v>
      </c>
      <c r="J28" s="94">
        <f aca="true" t="shared" si="4" ref="J28:J30">I28/G28-1</f>
        <v>-1</v>
      </c>
    </row>
    <row r="29" spans="1:10" ht="16.5">
      <c r="A29" s="97" t="s">
        <v>74</v>
      </c>
      <c r="B29" s="96">
        <v>281</v>
      </c>
      <c r="C29" s="96">
        <f>B29*0.8</f>
        <v>224.8</v>
      </c>
      <c r="D29" s="96">
        <v>4873</v>
      </c>
      <c r="E29" s="94">
        <f t="shared" si="3"/>
        <v>16.341637010676155</v>
      </c>
      <c r="F29" s="95" t="s">
        <v>75</v>
      </c>
      <c r="G29" s="96">
        <v>2030</v>
      </c>
      <c r="H29" s="96">
        <v>896</v>
      </c>
      <c r="I29" s="103">
        <v>1943</v>
      </c>
      <c r="J29" s="94">
        <f t="shared" si="4"/>
        <v>-0.042857142857142816</v>
      </c>
    </row>
    <row r="30" spans="1:10" ht="16.5">
      <c r="A30" s="97"/>
      <c r="B30" s="96"/>
      <c r="C30" s="96"/>
      <c r="D30" s="96"/>
      <c r="E30" s="94"/>
      <c r="F30" s="95" t="s">
        <v>76</v>
      </c>
      <c r="G30" s="96">
        <v>1</v>
      </c>
      <c r="H30" s="96">
        <v>1</v>
      </c>
      <c r="I30" s="103">
        <v>9</v>
      </c>
      <c r="J30" s="94">
        <f t="shared" si="4"/>
        <v>8</v>
      </c>
    </row>
    <row r="31" spans="1:10" ht="16.5">
      <c r="A31" s="97"/>
      <c r="B31" s="96"/>
      <c r="C31" s="96"/>
      <c r="D31" s="96"/>
      <c r="E31" s="94"/>
      <c r="F31" s="95"/>
      <c r="G31" s="96"/>
      <c r="H31" s="96"/>
      <c r="I31" s="103"/>
      <c r="J31" s="94"/>
    </row>
    <row r="32" spans="1:10" ht="16.5">
      <c r="A32" s="97"/>
      <c r="B32" s="96"/>
      <c r="C32" s="96"/>
      <c r="D32" s="96"/>
      <c r="E32" s="94"/>
      <c r="F32" s="95"/>
      <c r="G32" s="96"/>
      <c r="H32" s="96"/>
      <c r="I32" s="103"/>
      <c r="J32" s="94"/>
    </row>
    <row r="33" spans="1:10" ht="16.5">
      <c r="A33" s="97"/>
      <c r="B33" s="96"/>
      <c r="C33" s="96"/>
      <c r="D33" s="96"/>
      <c r="E33" s="94"/>
      <c r="F33" s="96"/>
      <c r="G33" s="96"/>
      <c r="H33" s="96"/>
      <c r="I33" s="103"/>
      <c r="J33" s="94"/>
    </row>
    <row r="34" spans="1:10" ht="16.5">
      <c r="A34" s="92" t="s">
        <v>77</v>
      </c>
      <c r="B34" s="93">
        <v>105</v>
      </c>
      <c r="C34" s="93">
        <v>2431</v>
      </c>
      <c r="D34" s="93">
        <v>2431</v>
      </c>
      <c r="E34" s="94">
        <f aca="true" t="shared" si="5" ref="E34:E39">D34/B34-1</f>
        <v>22.152380952380952</v>
      </c>
      <c r="F34" s="93" t="s">
        <v>78</v>
      </c>
      <c r="G34" s="93">
        <v>82194</v>
      </c>
      <c r="H34" s="93">
        <v>12701</v>
      </c>
      <c r="I34" s="102">
        <v>15803</v>
      </c>
      <c r="J34" s="94">
        <f aca="true" t="shared" si="6" ref="J34:J36">I34/G34-1</f>
        <v>-0.8077353578120058</v>
      </c>
    </row>
    <row r="35" spans="1:10" ht="16.5">
      <c r="A35" s="92" t="s">
        <v>79</v>
      </c>
      <c r="B35" s="93">
        <v>117750</v>
      </c>
      <c r="C35" s="93">
        <v>27616</v>
      </c>
      <c r="D35" s="93">
        <v>60163</v>
      </c>
      <c r="E35" s="94">
        <f t="shared" si="5"/>
        <v>-0.4890615711252654</v>
      </c>
      <c r="F35" s="93" t="s">
        <v>80</v>
      </c>
      <c r="G35" s="93">
        <v>2585</v>
      </c>
      <c r="H35" s="93">
        <v>1000</v>
      </c>
      <c r="I35" s="102">
        <v>8755</v>
      </c>
      <c r="J35" s="94">
        <f t="shared" si="6"/>
        <v>2.386847195357834</v>
      </c>
    </row>
    <row r="36" spans="1:10" ht="16.5">
      <c r="A36" s="92" t="s">
        <v>81</v>
      </c>
      <c r="B36" s="93"/>
      <c r="C36" s="93"/>
      <c r="D36" s="93">
        <v>8754</v>
      </c>
      <c r="E36" s="94"/>
      <c r="F36" s="93" t="s">
        <v>82</v>
      </c>
      <c r="G36" s="93">
        <v>22775</v>
      </c>
      <c r="H36" s="93">
        <v>511</v>
      </c>
      <c r="I36" s="102">
        <v>18000</v>
      </c>
      <c r="J36" s="94">
        <f t="shared" si="6"/>
        <v>-0.2096597145993414</v>
      </c>
    </row>
    <row r="37" spans="1:10" ht="16.5">
      <c r="A37" s="92" t="s">
        <v>83</v>
      </c>
      <c r="B37" s="93">
        <v>6694</v>
      </c>
      <c r="C37" s="93">
        <v>17000</v>
      </c>
      <c r="D37" s="93">
        <v>17000</v>
      </c>
      <c r="E37" s="94">
        <f t="shared" si="5"/>
        <v>1.5395876904690766</v>
      </c>
      <c r="F37" s="93" t="s">
        <v>84</v>
      </c>
      <c r="G37" s="93"/>
      <c r="H37" s="93"/>
      <c r="I37" s="102"/>
      <c r="J37" s="94"/>
    </row>
    <row r="38" spans="1:10" ht="16.5">
      <c r="A38" s="92" t="s">
        <v>85</v>
      </c>
      <c r="B38" s="93">
        <v>47463</v>
      </c>
      <c r="C38" s="93">
        <v>25000</v>
      </c>
      <c r="D38" s="93">
        <v>30101</v>
      </c>
      <c r="E38" s="94">
        <f t="shared" si="5"/>
        <v>-0.3658007289888966</v>
      </c>
      <c r="F38" s="93" t="s">
        <v>86</v>
      </c>
      <c r="G38" s="93">
        <v>2431</v>
      </c>
      <c r="H38" s="93">
        <f>H39-H6-H34-H35-H36</f>
        <v>41814</v>
      </c>
      <c r="I38" s="102">
        <f>I39-I6-I34-I35-I36</f>
        <v>3066</v>
      </c>
      <c r="J38" s="94">
        <f>I38/G38-1</f>
        <v>0.2612093788564376</v>
      </c>
    </row>
    <row r="39" spans="1:10" ht="16.5">
      <c r="A39" s="98" t="s">
        <v>87</v>
      </c>
      <c r="B39" s="93">
        <f aca="true" t="shared" si="7" ref="B39:G39">SUM(B34:B38,B6)</f>
        <v>324922</v>
      </c>
      <c r="C39" s="93">
        <f t="shared" si="7"/>
        <v>234132</v>
      </c>
      <c r="D39" s="93">
        <f>D6+D34+D35+D36+D37+D38</f>
        <v>275946</v>
      </c>
      <c r="E39" s="94">
        <f t="shared" si="5"/>
        <v>-0.15073156018983014</v>
      </c>
      <c r="F39" s="99" t="s">
        <v>88</v>
      </c>
      <c r="G39" s="93">
        <f t="shared" si="7"/>
        <v>324922</v>
      </c>
      <c r="H39" s="93">
        <f>D39</f>
        <v>275946</v>
      </c>
      <c r="I39" s="102">
        <f>D39</f>
        <v>275946</v>
      </c>
      <c r="J39" s="94">
        <f>I39/G39-1</f>
        <v>-0.15073156018983014</v>
      </c>
    </row>
    <row r="40" ht="14.25" customHeight="1"/>
    <row r="41" ht="14.25" customHeight="1"/>
    <row r="42" ht="15.75">
      <c r="D42" s="100"/>
    </row>
  </sheetData>
  <sheetProtection/>
  <mergeCells count="3">
    <mergeCell ref="A2:J2"/>
    <mergeCell ref="A4:E4"/>
    <mergeCell ref="F4:J4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="90" zoomScaleNormal="90" zoomScaleSheetLayoutView="100" workbookViewId="0" topLeftCell="A1">
      <pane ySplit="4" topLeftCell="A5" activePane="bottomLeft" state="frozen"/>
      <selection pane="bottomLeft" activeCell="B23" sqref="B23"/>
    </sheetView>
  </sheetViews>
  <sheetFormatPr defaultColWidth="9.00390625" defaultRowHeight="14.25" customHeight="1"/>
  <cols>
    <col min="1" max="1" width="27.57421875" style="62" customWidth="1"/>
    <col min="2" max="2" width="53.140625" style="62" customWidth="1"/>
    <col min="3" max="3" width="41.28125" style="62" customWidth="1"/>
    <col min="4" max="4" width="26.7109375" style="62" customWidth="1"/>
    <col min="5" max="250" width="9.00390625" style="62" customWidth="1"/>
    <col min="251" max="251" width="21.28125" style="62" customWidth="1"/>
    <col min="252" max="252" width="46.421875" style="62" customWidth="1"/>
    <col min="253" max="253" width="9.00390625" style="74" customWidth="1"/>
    <col min="254" max="16384" width="9.00390625" style="75" customWidth="1"/>
  </cols>
  <sheetData>
    <row r="1" ht="24" customHeight="1">
      <c r="A1" s="64" t="s">
        <v>89</v>
      </c>
    </row>
    <row r="2" spans="1:252" ht="27" customHeight="1">
      <c r="A2" s="65" t="s">
        <v>90</v>
      </c>
      <c r="B2" s="65"/>
      <c r="C2" s="65"/>
      <c r="D2" s="6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</row>
    <row r="3" spans="1:252" ht="15.75">
      <c r="A3" s="66"/>
      <c r="C3" s="66"/>
      <c r="D3" s="67" t="s">
        <v>91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</row>
    <row r="4" spans="1:252" ht="31.5" customHeight="1">
      <c r="A4" s="43" t="s">
        <v>92</v>
      </c>
      <c r="B4" s="43" t="s">
        <v>93</v>
      </c>
      <c r="C4" s="43" t="s">
        <v>22</v>
      </c>
      <c r="D4" s="43" t="s">
        <v>94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</row>
    <row r="5" spans="1:252" ht="42.75" customHeight="1">
      <c r="A5" s="69" t="s">
        <v>95</v>
      </c>
      <c r="B5" s="76" t="s">
        <v>96</v>
      </c>
      <c r="C5" s="77" t="s">
        <v>97</v>
      </c>
      <c r="D5" s="78">
        <v>950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</row>
    <row r="6" spans="1:252" ht="42.75" customHeight="1">
      <c r="A6" s="69" t="s">
        <v>98</v>
      </c>
      <c r="B6" s="76" t="s">
        <v>99</v>
      </c>
      <c r="C6" s="77" t="s">
        <v>100</v>
      </c>
      <c r="D6" s="79">
        <v>133.635597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</row>
    <row r="7" spans="1:252" ht="42.75" customHeight="1">
      <c r="A7" s="69" t="s">
        <v>98</v>
      </c>
      <c r="B7" s="76" t="s">
        <v>99</v>
      </c>
      <c r="C7" s="77" t="s">
        <v>100</v>
      </c>
      <c r="D7" s="79">
        <v>92.917618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</row>
    <row r="8" spans="1:252" ht="42.75" customHeight="1">
      <c r="A8" s="69" t="s">
        <v>101</v>
      </c>
      <c r="B8" s="76" t="s">
        <v>102</v>
      </c>
      <c r="C8" s="77" t="s">
        <v>103</v>
      </c>
      <c r="D8" s="79">
        <v>70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</row>
    <row r="9" spans="1:252" ht="42.75" customHeight="1">
      <c r="A9" s="69" t="s">
        <v>104</v>
      </c>
      <c r="B9" s="76" t="s">
        <v>105</v>
      </c>
      <c r="C9" s="77" t="s">
        <v>106</v>
      </c>
      <c r="D9" s="79">
        <v>98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</row>
    <row r="10" spans="1:252" ht="42.75" customHeight="1">
      <c r="A10" s="69" t="s">
        <v>107</v>
      </c>
      <c r="B10" s="76" t="s">
        <v>108</v>
      </c>
      <c r="C10" s="77" t="s">
        <v>109</v>
      </c>
      <c r="D10" s="79">
        <v>134.52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</row>
    <row r="11" spans="1:252" ht="42.75" customHeight="1">
      <c r="A11" s="69" t="s">
        <v>107</v>
      </c>
      <c r="B11" s="76" t="s">
        <v>110</v>
      </c>
      <c r="C11" s="77" t="s">
        <v>109</v>
      </c>
      <c r="D11" s="79">
        <v>270.5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</row>
    <row r="12" spans="1:252" ht="42.75" customHeight="1">
      <c r="A12" s="69" t="s">
        <v>111</v>
      </c>
      <c r="B12" s="76" t="s">
        <v>112</v>
      </c>
      <c r="C12" s="77" t="s">
        <v>113</v>
      </c>
      <c r="D12" s="79">
        <v>35.353671000000006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</row>
    <row r="13" spans="1:252" ht="42.75" customHeight="1">
      <c r="A13" s="69" t="s">
        <v>114</v>
      </c>
      <c r="B13" s="76" t="s">
        <v>115</v>
      </c>
      <c r="C13" s="77" t="s">
        <v>116</v>
      </c>
      <c r="D13" s="79">
        <v>400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</row>
    <row r="14" spans="1:252" ht="42.75" customHeight="1">
      <c r="A14" s="69" t="s">
        <v>95</v>
      </c>
      <c r="B14" s="76" t="s">
        <v>117</v>
      </c>
      <c r="C14" s="77" t="s">
        <v>118</v>
      </c>
      <c r="D14" s="79">
        <v>200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</row>
    <row r="15" spans="1:252" ht="42.75" customHeight="1">
      <c r="A15" s="69" t="s">
        <v>119</v>
      </c>
      <c r="B15" s="76" t="s">
        <v>120</v>
      </c>
      <c r="C15" s="77" t="s">
        <v>121</v>
      </c>
      <c r="D15" s="79">
        <v>35.80745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</row>
    <row r="16" spans="1:252" ht="42.75" customHeight="1">
      <c r="A16" s="69" t="s">
        <v>122</v>
      </c>
      <c r="B16" s="76" t="s">
        <v>120</v>
      </c>
      <c r="C16" s="77" t="s">
        <v>118</v>
      </c>
      <c r="D16" s="79">
        <v>89.1902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</row>
    <row r="17" spans="1:252" ht="42.75" customHeight="1">
      <c r="A17" s="69" t="s">
        <v>123</v>
      </c>
      <c r="B17" s="76" t="s">
        <v>110</v>
      </c>
      <c r="C17" s="77" t="s">
        <v>118</v>
      </c>
      <c r="D17" s="79">
        <v>8.75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</row>
    <row r="18" spans="1:252" ht="42.75" customHeight="1">
      <c r="A18" s="69" t="s">
        <v>124</v>
      </c>
      <c r="B18" s="76" t="s">
        <v>125</v>
      </c>
      <c r="C18" s="77" t="s">
        <v>126</v>
      </c>
      <c r="D18" s="79">
        <v>2.20675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</row>
    <row r="19" spans="1:252" ht="42.75" customHeight="1">
      <c r="A19" s="69" t="s">
        <v>95</v>
      </c>
      <c r="B19" s="76" t="s">
        <v>127</v>
      </c>
      <c r="C19" s="77" t="s">
        <v>118</v>
      </c>
      <c r="D19" s="79">
        <v>19.466839999999998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</row>
    <row r="20" spans="1:252" ht="42.75" customHeight="1">
      <c r="A20" s="69" t="s">
        <v>128</v>
      </c>
      <c r="B20" s="76" t="s">
        <v>129</v>
      </c>
      <c r="C20" s="77" t="s">
        <v>109</v>
      </c>
      <c r="D20" s="79">
        <v>40.84414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</row>
    <row r="21" spans="1:252" ht="42.75" customHeight="1">
      <c r="A21" s="69" t="s">
        <v>130</v>
      </c>
      <c r="B21" s="76" t="s">
        <v>120</v>
      </c>
      <c r="C21" s="80" t="s">
        <v>109</v>
      </c>
      <c r="D21" s="79">
        <v>40.662667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</row>
    <row r="22" spans="1:252" ht="42.75" customHeight="1">
      <c r="A22" s="69" t="s">
        <v>131</v>
      </c>
      <c r="B22" s="76" t="s">
        <v>132</v>
      </c>
      <c r="C22" s="77" t="s">
        <v>109</v>
      </c>
      <c r="D22" s="79">
        <v>70.52395200000001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</row>
    <row r="23" spans="1:252" ht="42.75" customHeight="1">
      <c r="A23" s="69" t="s">
        <v>133</v>
      </c>
      <c r="B23" s="76" t="s">
        <v>134</v>
      </c>
      <c r="C23" s="77" t="s">
        <v>135</v>
      </c>
      <c r="D23" s="79">
        <v>129.285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</row>
    <row r="24" spans="1:252" ht="42.75" customHeight="1">
      <c r="A24" s="69" t="s">
        <v>136</v>
      </c>
      <c r="B24" s="76" t="s">
        <v>137</v>
      </c>
      <c r="C24" s="77" t="s">
        <v>138</v>
      </c>
      <c r="D24" s="79">
        <v>44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</row>
    <row r="25" spans="1:252" ht="42.75" customHeight="1">
      <c r="A25" s="69" t="s">
        <v>122</v>
      </c>
      <c r="B25" s="76" t="s">
        <v>139</v>
      </c>
      <c r="C25" s="77" t="s">
        <v>109</v>
      </c>
      <c r="D25" s="79">
        <v>176.66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</row>
    <row r="26" spans="1:252" ht="42.75" customHeight="1">
      <c r="A26" s="69" t="s">
        <v>119</v>
      </c>
      <c r="B26" s="76" t="s">
        <v>140</v>
      </c>
      <c r="C26" s="77" t="s">
        <v>121</v>
      </c>
      <c r="D26" s="79">
        <v>2.4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</row>
    <row r="27" spans="1:252" ht="42.75" customHeight="1">
      <c r="A27" s="69" t="s">
        <v>123</v>
      </c>
      <c r="B27" s="76" t="s">
        <v>110</v>
      </c>
      <c r="C27" s="77" t="s">
        <v>118</v>
      </c>
      <c r="D27" s="79">
        <v>2.64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</row>
    <row r="28" spans="1:252" ht="42.75" customHeight="1">
      <c r="A28" s="69" t="s">
        <v>128</v>
      </c>
      <c r="B28" s="76" t="s">
        <v>141</v>
      </c>
      <c r="C28" s="77" t="s">
        <v>109</v>
      </c>
      <c r="D28" s="79">
        <v>15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</row>
    <row r="29" spans="1:252" ht="42.75" customHeight="1">
      <c r="A29" s="69" t="s">
        <v>130</v>
      </c>
      <c r="B29" s="76" t="s">
        <v>142</v>
      </c>
      <c r="C29" s="77" t="s">
        <v>109</v>
      </c>
      <c r="D29" s="79">
        <v>36.38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</row>
    <row r="30" spans="1:252" ht="42.75" customHeight="1">
      <c r="A30" s="69" t="s">
        <v>131</v>
      </c>
      <c r="B30" s="76" t="s">
        <v>142</v>
      </c>
      <c r="C30" s="77" t="s">
        <v>109</v>
      </c>
      <c r="D30" s="79">
        <v>15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</row>
    <row r="31" spans="1:4" ht="42.75" customHeight="1">
      <c r="A31" s="69" t="s">
        <v>119</v>
      </c>
      <c r="B31" s="76" t="s">
        <v>143</v>
      </c>
      <c r="C31" s="77" t="s">
        <v>121</v>
      </c>
      <c r="D31" s="79">
        <v>90.8021</v>
      </c>
    </row>
    <row r="32" spans="1:4" ht="42.75" customHeight="1">
      <c r="A32" s="69" t="s">
        <v>144</v>
      </c>
      <c r="B32" s="76" t="s">
        <v>145</v>
      </c>
      <c r="C32" s="77" t="s">
        <v>146</v>
      </c>
      <c r="D32" s="79">
        <v>74.71</v>
      </c>
    </row>
    <row r="33" spans="1:4" ht="42.75" customHeight="1">
      <c r="A33" s="69" t="s">
        <v>144</v>
      </c>
      <c r="B33" s="76" t="s">
        <v>147</v>
      </c>
      <c r="C33" s="77" t="s">
        <v>146</v>
      </c>
      <c r="D33" s="79">
        <v>66.72</v>
      </c>
    </row>
    <row r="34" spans="1:4" ht="42.75" customHeight="1">
      <c r="A34" s="69" t="s">
        <v>122</v>
      </c>
      <c r="B34" s="76" t="s">
        <v>148</v>
      </c>
      <c r="C34" s="77" t="s">
        <v>149</v>
      </c>
      <c r="D34" s="79">
        <v>78</v>
      </c>
    </row>
    <row r="35" spans="1:4" ht="42.75" customHeight="1">
      <c r="A35" s="69" t="s">
        <v>122</v>
      </c>
      <c r="B35" s="76" t="s">
        <v>120</v>
      </c>
      <c r="C35" s="77" t="s">
        <v>118</v>
      </c>
      <c r="D35" s="79">
        <v>320.80017999999995</v>
      </c>
    </row>
    <row r="36" spans="1:4" ht="42.75" customHeight="1">
      <c r="A36" s="69" t="s">
        <v>150</v>
      </c>
      <c r="B36" s="76" t="s">
        <v>151</v>
      </c>
      <c r="C36" s="77" t="s">
        <v>152</v>
      </c>
      <c r="D36" s="81">
        <v>1050</v>
      </c>
    </row>
    <row r="37" spans="1:4" ht="42.75" customHeight="1">
      <c r="A37" s="69" t="s">
        <v>150</v>
      </c>
      <c r="B37" s="76" t="s">
        <v>151</v>
      </c>
      <c r="C37" s="77" t="s">
        <v>152</v>
      </c>
      <c r="D37" s="79">
        <v>50</v>
      </c>
    </row>
    <row r="38" spans="1:4" ht="42.75" customHeight="1">
      <c r="A38" s="69" t="s">
        <v>153</v>
      </c>
      <c r="B38" s="76" t="s">
        <v>154</v>
      </c>
      <c r="C38" s="77" t="s">
        <v>155</v>
      </c>
      <c r="D38" s="79">
        <v>15</v>
      </c>
    </row>
    <row r="39" spans="1:4" ht="42.75" customHeight="1">
      <c r="A39" s="69" t="s">
        <v>156</v>
      </c>
      <c r="B39" s="76" t="s">
        <v>157</v>
      </c>
      <c r="C39" s="77" t="s">
        <v>158</v>
      </c>
      <c r="D39" s="79">
        <v>12</v>
      </c>
    </row>
    <row r="40" spans="1:4" ht="42.75" customHeight="1">
      <c r="A40" s="69" t="s">
        <v>159</v>
      </c>
      <c r="B40" s="76" t="s">
        <v>160</v>
      </c>
      <c r="C40" s="77" t="s">
        <v>161</v>
      </c>
      <c r="D40" s="79">
        <v>5.5</v>
      </c>
    </row>
    <row r="41" spans="1:4" ht="42.75" customHeight="1">
      <c r="A41" s="69" t="s">
        <v>162</v>
      </c>
      <c r="B41" s="76" t="s">
        <v>163</v>
      </c>
      <c r="C41" s="77" t="s">
        <v>164</v>
      </c>
      <c r="D41" s="79">
        <v>50</v>
      </c>
    </row>
    <row r="42" spans="1:4" ht="42.75" customHeight="1">
      <c r="A42" s="69" t="s">
        <v>165</v>
      </c>
      <c r="B42" s="76" t="s">
        <v>166</v>
      </c>
      <c r="C42" s="77" t="s">
        <v>103</v>
      </c>
      <c r="D42" s="79">
        <v>200</v>
      </c>
    </row>
    <row r="43" spans="1:4" ht="42.75" customHeight="1">
      <c r="A43" s="69" t="s">
        <v>98</v>
      </c>
      <c r="B43" s="76" t="s">
        <v>167</v>
      </c>
      <c r="C43" s="77" t="s">
        <v>168</v>
      </c>
      <c r="D43" s="79">
        <v>27.97</v>
      </c>
    </row>
    <row r="44" spans="1:4" ht="42.75" customHeight="1">
      <c r="A44" s="69" t="s">
        <v>169</v>
      </c>
      <c r="B44" s="76" t="s">
        <v>170</v>
      </c>
      <c r="C44" s="77" t="s">
        <v>171</v>
      </c>
      <c r="D44" s="79">
        <v>50</v>
      </c>
    </row>
    <row r="45" spans="1:4" ht="42.75" customHeight="1">
      <c r="A45" s="69" t="s">
        <v>111</v>
      </c>
      <c r="B45" s="76" t="s">
        <v>172</v>
      </c>
      <c r="C45" s="77" t="s">
        <v>113</v>
      </c>
      <c r="D45" s="79">
        <v>20</v>
      </c>
    </row>
    <row r="46" spans="1:4" ht="42.75" customHeight="1">
      <c r="A46" s="69" t="s">
        <v>101</v>
      </c>
      <c r="B46" s="76" t="s">
        <v>173</v>
      </c>
      <c r="C46" s="77" t="s">
        <v>174</v>
      </c>
      <c r="D46" s="79">
        <v>80</v>
      </c>
    </row>
    <row r="47" spans="1:4" ht="42.75" customHeight="1">
      <c r="A47" s="69" t="s">
        <v>119</v>
      </c>
      <c r="B47" s="76" t="s">
        <v>175</v>
      </c>
      <c r="C47" s="77" t="s">
        <v>121</v>
      </c>
      <c r="D47" s="79">
        <v>96.14</v>
      </c>
    </row>
    <row r="48" spans="1:4" ht="42.75" customHeight="1">
      <c r="A48" s="43" t="s">
        <v>119</v>
      </c>
      <c r="B48" s="43" t="s">
        <v>176</v>
      </c>
      <c r="C48" s="43" t="s">
        <v>177</v>
      </c>
      <c r="D48" s="79">
        <v>95.2</v>
      </c>
    </row>
    <row r="49" spans="1:4" ht="42.75" customHeight="1">
      <c r="A49" s="43" t="s">
        <v>156</v>
      </c>
      <c r="B49" s="43" t="s">
        <v>178</v>
      </c>
      <c r="C49" s="43" t="s">
        <v>179</v>
      </c>
      <c r="D49" s="79">
        <v>159.19</v>
      </c>
    </row>
    <row r="50" spans="1:4" ht="42.75" customHeight="1">
      <c r="A50" s="43" t="s">
        <v>119</v>
      </c>
      <c r="B50" s="43" t="s">
        <v>176</v>
      </c>
      <c r="C50" s="43" t="s">
        <v>177</v>
      </c>
      <c r="D50" s="79">
        <v>282.6</v>
      </c>
    </row>
    <row r="51" spans="1:4" ht="42.75" customHeight="1">
      <c r="A51" s="43" t="s">
        <v>124</v>
      </c>
      <c r="B51" s="43" t="s">
        <v>180</v>
      </c>
      <c r="C51" s="43" t="s">
        <v>181</v>
      </c>
      <c r="D51" s="79">
        <v>37.26</v>
      </c>
    </row>
    <row r="52" spans="1:4" ht="42.75" customHeight="1">
      <c r="A52" s="43" t="s">
        <v>101</v>
      </c>
      <c r="B52" s="43" t="s">
        <v>182</v>
      </c>
      <c r="C52" s="43" t="s">
        <v>183</v>
      </c>
      <c r="D52" s="79">
        <v>50</v>
      </c>
    </row>
    <row r="53" spans="1:4" ht="42.75" customHeight="1">
      <c r="A53" s="43" t="s">
        <v>165</v>
      </c>
      <c r="B53" s="43" t="s">
        <v>184</v>
      </c>
      <c r="C53" s="43" t="s">
        <v>183</v>
      </c>
      <c r="D53" s="79">
        <v>200</v>
      </c>
    </row>
    <row r="54" spans="1:4" ht="42.75" customHeight="1">
      <c r="A54" s="43" t="s">
        <v>185</v>
      </c>
      <c r="B54" s="43" t="s">
        <v>186</v>
      </c>
      <c r="C54" s="43" t="s">
        <v>187</v>
      </c>
      <c r="D54" s="81">
        <v>704</v>
      </c>
    </row>
    <row r="55" spans="1:4" ht="42.75" customHeight="1">
      <c r="A55" s="43" t="s">
        <v>188</v>
      </c>
      <c r="B55" s="43" t="s">
        <v>189</v>
      </c>
      <c r="C55" s="43" t="s">
        <v>190</v>
      </c>
      <c r="D55" s="79">
        <v>85.780787</v>
      </c>
    </row>
    <row r="56" spans="1:4" ht="42.75" customHeight="1">
      <c r="A56" s="43" t="s">
        <v>191</v>
      </c>
      <c r="B56" s="43" t="s">
        <v>192</v>
      </c>
      <c r="C56" s="43" t="s">
        <v>193</v>
      </c>
      <c r="D56" s="79">
        <v>10</v>
      </c>
    </row>
    <row r="57" spans="1:4" ht="42.75" customHeight="1">
      <c r="A57" s="43" t="s">
        <v>188</v>
      </c>
      <c r="B57" s="43" t="s">
        <v>194</v>
      </c>
      <c r="C57" s="43" t="s">
        <v>195</v>
      </c>
      <c r="D57" s="79">
        <v>61.412576</v>
      </c>
    </row>
    <row r="58" spans="1:4" ht="42.75" customHeight="1">
      <c r="A58" s="43" t="s">
        <v>98</v>
      </c>
      <c r="B58" s="43" t="s">
        <v>196</v>
      </c>
      <c r="C58" s="43" t="s">
        <v>197</v>
      </c>
      <c r="D58" s="79">
        <v>10</v>
      </c>
    </row>
    <row r="59" spans="1:4" ht="42.75" customHeight="1">
      <c r="A59" s="43" t="s">
        <v>153</v>
      </c>
      <c r="B59" s="43" t="s">
        <v>198</v>
      </c>
      <c r="C59" s="43" t="s">
        <v>199</v>
      </c>
      <c r="D59" s="79">
        <v>37</v>
      </c>
    </row>
    <row r="60" spans="1:4" ht="42.75" customHeight="1">
      <c r="A60" s="43" t="s">
        <v>200</v>
      </c>
      <c r="B60" s="43" t="s">
        <v>201</v>
      </c>
      <c r="C60" s="43" t="s">
        <v>202</v>
      </c>
      <c r="D60" s="79">
        <v>202.01979599999999</v>
      </c>
    </row>
    <row r="61" spans="1:4" ht="42.75" customHeight="1">
      <c r="A61" s="43" t="s">
        <v>203</v>
      </c>
      <c r="B61" s="43" t="s">
        <v>204</v>
      </c>
      <c r="C61" s="43" t="s">
        <v>205</v>
      </c>
      <c r="D61" s="79">
        <v>13.765139999999999</v>
      </c>
    </row>
    <row r="62" spans="1:4" ht="42.75" customHeight="1">
      <c r="A62" s="43" t="s">
        <v>144</v>
      </c>
      <c r="B62" s="43" t="s">
        <v>206</v>
      </c>
      <c r="C62" s="43" t="s">
        <v>207</v>
      </c>
      <c r="D62" s="79">
        <v>16.473453</v>
      </c>
    </row>
    <row r="63" spans="1:4" ht="42.75" customHeight="1">
      <c r="A63" s="43" t="s">
        <v>98</v>
      </c>
      <c r="B63" s="43" t="s">
        <v>208</v>
      </c>
      <c r="C63" s="43" t="s">
        <v>209</v>
      </c>
      <c r="D63" s="79">
        <v>60</v>
      </c>
    </row>
    <row r="64" spans="1:4" ht="42.75" customHeight="1">
      <c r="A64" s="43" t="s">
        <v>210</v>
      </c>
      <c r="B64" s="43" t="s">
        <v>211</v>
      </c>
      <c r="C64" s="43" t="s">
        <v>212</v>
      </c>
      <c r="D64" s="79">
        <v>12.67</v>
      </c>
    </row>
    <row r="65" spans="1:4" ht="33.75" customHeight="1">
      <c r="A65" s="43" t="s">
        <v>210</v>
      </c>
      <c r="B65" s="43" t="s">
        <v>211</v>
      </c>
      <c r="C65" s="43" t="s">
        <v>213</v>
      </c>
      <c r="D65" s="79">
        <v>28.44</v>
      </c>
    </row>
    <row r="66" spans="1:4" ht="34.5" customHeight="1">
      <c r="A66" s="43" t="s">
        <v>210</v>
      </c>
      <c r="B66" s="43" t="s">
        <v>211</v>
      </c>
      <c r="C66" s="43" t="s">
        <v>187</v>
      </c>
      <c r="D66" s="79">
        <v>3.56</v>
      </c>
    </row>
    <row r="67" spans="1:4" ht="42.75" customHeight="1">
      <c r="A67" s="43" t="s">
        <v>214</v>
      </c>
      <c r="B67" s="43" t="s">
        <v>215</v>
      </c>
      <c r="C67" s="43" t="s">
        <v>216</v>
      </c>
      <c r="D67" s="78">
        <v>2000</v>
      </c>
    </row>
    <row r="68" spans="1:4" ht="42.75" customHeight="1">
      <c r="A68" s="43" t="s">
        <v>217</v>
      </c>
      <c r="B68" s="43" t="s">
        <v>218</v>
      </c>
      <c r="C68" s="43" t="s">
        <v>179</v>
      </c>
      <c r="D68" s="78">
        <v>505.898117</v>
      </c>
    </row>
    <row r="69" spans="1:4" ht="42.75" customHeight="1">
      <c r="A69" s="43" t="s">
        <v>156</v>
      </c>
      <c r="B69" s="43" t="s">
        <v>178</v>
      </c>
      <c r="C69" s="43" t="s">
        <v>179</v>
      </c>
      <c r="D69" s="79">
        <v>260</v>
      </c>
    </row>
    <row r="70" spans="1:4" ht="42.75" customHeight="1">
      <c r="A70" s="43" t="s">
        <v>219</v>
      </c>
      <c r="B70" s="43" t="s">
        <v>220</v>
      </c>
      <c r="C70" s="43" t="s">
        <v>221</v>
      </c>
      <c r="D70" s="79">
        <v>80</v>
      </c>
    </row>
    <row r="71" spans="1:256" ht="15.75">
      <c r="A71" s="68" t="s">
        <v>222</v>
      </c>
      <c r="B71" s="68"/>
      <c r="C71" s="68"/>
      <c r="D71" s="82">
        <f>SUM(D5:D70)</f>
        <v>10316.656034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T71" s="74"/>
      <c r="IU71" s="74"/>
      <c r="IV71" s="74"/>
    </row>
  </sheetData>
  <sheetProtection/>
  <mergeCells count="2">
    <mergeCell ref="A2:D2"/>
    <mergeCell ref="A71:C71"/>
  </mergeCells>
  <printOptions horizontalCentered="1"/>
  <pageMargins left="0.5902777777777778" right="0.5902777777777778" top="1.3777777777777778" bottom="0.7868055555555555" header="1.1805555555555556" footer="0.3145833333333333"/>
  <pageSetup fitToHeight="0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S13"/>
  <sheetViews>
    <sheetView zoomScaleSheetLayoutView="100" workbookViewId="0" topLeftCell="A1">
      <selection activeCell="B23" sqref="B23"/>
    </sheetView>
  </sheetViews>
  <sheetFormatPr defaultColWidth="9.00390625" defaultRowHeight="14.25" customHeight="1"/>
  <cols>
    <col min="1" max="1" width="27.8515625" style="62" customWidth="1"/>
    <col min="2" max="2" width="52.28125" style="62" customWidth="1"/>
    <col min="3" max="3" width="48.7109375" style="62" customWidth="1"/>
    <col min="4" max="4" width="23.57421875" style="62" customWidth="1"/>
    <col min="5" max="247" width="9.00390625" style="62" customWidth="1"/>
    <col min="248" max="248" width="21.28125" style="62" customWidth="1"/>
    <col min="249" max="249" width="46.421875" style="62" customWidth="1"/>
    <col min="250" max="250" width="35.00390625" style="62" customWidth="1"/>
    <col min="251" max="251" width="21.28125" style="62" customWidth="1"/>
    <col min="252" max="252" width="29.28125" style="62" customWidth="1"/>
    <col min="253" max="253" width="18.140625" style="62" customWidth="1"/>
    <col min="254" max="16384" width="9.00390625" style="63" customWidth="1"/>
  </cols>
  <sheetData>
    <row r="1" ht="14.25" customHeight="1">
      <c r="A1" s="64" t="s">
        <v>223</v>
      </c>
    </row>
    <row r="2" spans="1:253" ht="27" customHeight="1">
      <c r="A2" s="65" t="s">
        <v>224</v>
      </c>
      <c r="B2" s="65"/>
      <c r="C2" s="65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1:253" ht="15.75">
      <c r="A3" s="66"/>
      <c r="C3" s="66"/>
      <c r="D3" s="67" t="s">
        <v>91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</row>
    <row r="4" spans="1:253" ht="15.75" customHeight="1">
      <c r="A4" s="68" t="s">
        <v>225</v>
      </c>
      <c r="B4" s="68" t="s">
        <v>226</v>
      </c>
      <c r="C4" s="68" t="s">
        <v>227</v>
      </c>
      <c r="D4" s="68" t="s">
        <v>228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5.75" customHeight="1">
      <c r="A5" s="69" t="s">
        <v>131</v>
      </c>
      <c r="B5" s="70" t="s">
        <v>229</v>
      </c>
      <c r="C5" s="70" t="s">
        <v>230</v>
      </c>
      <c r="D5" s="71">
        <v>57.27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5.75" customHeight="1">
      <c r="A6" s="69" t="s">
        <v>107</v>
      </c>
      <c r="B6" s="70" t="s">
        <v>231</v>
      </c>
      <c r="C6" s="70" t="s">
        <v>109</v>
      </c>
      <c r="D6" s="72">
        <v>350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253" ht="15.75" customHeight="1">
      <c r="A7" s="69" t="s">
        <v>130</v>
      </c>
      <c r="B7" s="70" t="s">
        <v>232</v>
      </c>
      <c r="C7" s="70" t="s">
        <v>230</v>
      </c>
      <c r="D7" s="72">
        <v>96.125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1:253" ht="15.75" customHeight="1">
      <c r="A8" s="69" t="s">
        <v>131</v>
      </c>
      <c r="B8" s="70" t="s">
        <v>229</v>
      </c>
      <c r="C8" s="70" t="s">
        <v>230</v>
      </c>
      <c r="D8" s="72">
        <v>320.6585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253" ht="15.75" customHeight="1">
      <c r="A9" s="69" t="s">
        <v>123</v>
      </c>
      <c r="B9" s="70" t="s">
        <v>231</v>
      </c>
      <c r="C9" s="70" t="s">
        <v>230</v>
      </c>
      <c r="D9" s="72">
        <v>90.444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</row>
    <row r="10" spans="1:253" ht="15.75" customHeight="1">
      <c r="A10" s="69" t="s">
        <v>107</v>
      </c>
      <c r="B10" s="70" t="s">
        <v>231</v>
      </c>
      <c r="C10" s="70" t="s">
        <v>109</v>
      </c>
      <c r="D10" s="72">
        <v>493.6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</row>
    <row r="11" spans="1:253" ht="15.75" customHeight="1">
      <c r="A11" s="69" t="s">
        <v>130</v>
      </c>
      <c r="B11" s="70" t="s">
        <v>232</v>
      </c>
      <c r="C11" s="70" t="s">
        <v>230</v>
      </c>
      <c r="D11" s="72">
        <v>161.1388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</row>
    <row r="12" spans="1:253" ht="15.75" customHeight="1">
      <c r="A12" s="69" t="s">
        <v>123</v>
      </c>
      <c r="B12" s="70" t="s">
        <v>231</v>
      </c>
      <c r="C12" s="70" t="s">
        <v>230</v>
      </c>
      <c r="D12" s="72">
        <v>14.7744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</row>
    <row r="13" spans="1:253" ht="15.75" customHeight="1">
      <c r="A13" s="68" t="s">
        <v>222</v>
      </c>
      <c r="B13" s="68"/>
      <c r="C13" s="68"/>
      <c r="D13" s="73">
        <f>SUM(D5:D12)</f>
        <v>1584.0106999999998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</row>
  </sheetData>
  <sheetProtection/>
  <mergeCells count="2">
    <mergeCell ref="A2:D2"/>
    <mergeCell ref="A13:C13"/>
  </mergeCells>
  <printOptions horizontalCentered="1"/>
  <pageMargins left="0.19652777777777777" right="0.19652777777777777" top="1.3777777777777778" bottom="0.7868055555555555" header="1.1805555555555556" footer="0.314583333333333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7"/>
  <sheetViews>
    <sheetView showZeros="0" zoomScale="85" zoomScaleNormal="85" zoomScaleSheetLayoutView="100" workbookViewId="0" topLeftCell="A1">
      <selection activeCell="C7" sqref="C7"/>
    </sheetView>
  </sheetViews>
  <sheetFormatPr defaultColWidth="9.140625" defaultRowHeight="14.25" customHeight="1"/>
  <cols>
    <col min="1" max="1" width="32.7109375" style="34" customWidth="1"/>
    <col min="2" max="2" width="14.140625" style="35" customWidth="1"/>
    <col min="3" max="4" width="14.140625" style="34" customWidth="1"/>
    <col min="5" max="5" width="13.8515625" style="34" customWidth="1"/>
    <col min="6" max="6" width="62.7109375" style="34" customWidth="1"/>
    <col min="7" max="9" width="13.7109375" style="34" customWidth="1"/>
    <col min="10" max="10" width="14.7109375" style="34" customWidth="1"/>
    <col min="11" max="12" width="9.140625" style="34" customWidth="1"/>
    <col min="13" max="13" width="12.00390625" style="34" hidden="1" customWidth="1"/>
    <col min="14" max="254" width="9.140625" style="34" customWidth="1"/>
    <col min="255" max="16384" width="9.140625" style="36" customWidth="1"/>
  </cols>
  <sheetData>
    <row r="1" ht="34.5" customHeight="1">
      <c r="A1" s="37" t="s">
        <v>233</v>
      </c>
    </row>
    <row r="2" spans="1:10" ht="26.25">
      <c r="A2" s="38" t="s">
        <v>234</v>
      </c>
      <c r="B2" s="38"/>
      <c r="C2" s="38"/>
      <c r="D2" s="38"/>
      <c r="E2" s="38"/>
      <c r="F2" s="38"/>
      <c r="G2" s="38"/>
      <c r="H2" s="38"/>
      <c r="I2" s="38"/>
      <c r="J2" s="38"/>
    </row>
    <row r="3" spans="2:10" ht="15.75">
      <c r="B3" s="34"/>
      <c r="J3" s="59" t="s">
        <v>235</v>
      </c>
    </row>
    <row r="4" spans="1:10" ht="15.75">
      <c r="A4" s="39" t="s">
        <v>20</v>
      </c>
      <c r="B4" s="40"/>
      <c r="C4" s="40"/>
      <c r="D4" s="40"/>
      <c r="E4" s="41"/>
      <c r="F4" s="42" t="s">
        <v>236</v>
      </c>
      <c r="G4" s="42"/>
      <c r="H4" s="42"/>
      <c r="I4" s="42"/>
      <c r="J4" s="42"/>
    </row>
    <row r="5" spans="1:10" ht="47.25">
      <c r="A5" s="42" t="s">
        <v>22</v>
      </c>
      <c r="B5" s="42" t="s">
        <v>23</v>
      </c>
      <c r="C5" s="42" t="s">
        <v>237</v>
      </c>
      <c r="D5" s="43" t="s">
        <v>25</v>
      </c>
      <c r="E5" s="42" t="s">
        <v>238</v>
      </c>
      <c r="F5" s="42" t="s">
        <v>22</v>
      </c>
      <c r="G5" s="42" t="s">
        <v>23</v>
      </c>
      <c r="H5" s="42" t="s">
        <v>237</v>
      </c>
      <c r="I5" s="43" t="s">
        <v>25</v>
      </c>
      <c r="J5" s="42" t="s">
        <v>238</v>
      </c>
    </row>
    <row r="6" spans="1:13" ht="18" customHeight="1">
      <c r="A6" s="44" t="s">
        <v>239</v>
      </c>
      <c r="B6" s="45">
        <f>B7+B9+B10+B11+B12</f>
        <v>168862</v>
      </c>
      <c r="C6" s="45">
        <f>C7+C8+C9+C10+C11+C12</f>
        <v>189700</v>
      </c>
      <c r="D6" s="46">
        <f>D7+D8+D9+D10+D11+D12</f>
        <v>130957</v>
      </c>
      <c r="E6" s="47">
        <f aca="true" t="shared" si="0" ref="E6:E13">(D6-B6)/B6</f>
        <v>-0.22447323850244577</v>
      </c>
      <c r="F6" s="44" t="s">
        <v>240</v>
      </c>
      <c r="G6" s="45">
        <f>G7+G9+G10+G11+G12+G13+G14+G15+G16+G17+G18+G19+G20</f>
        <v>318067</v>
      </c>
      <c r="H6" s="45">
        <f>H7+H8+H9+H10+H11+H12+H13+H14+H15+H16+H17+H18+H19+H20</f>
        <v>197090</v>
      </c>
      <c r="I6" s="46">
        <f>I9+I10+I11+I12+I13+I14+I15+I16+I17+I18</f>
        <v>220137.952</v>
      </c>
      <c r="J6" s="47">
        <f>I6/G6-1</f>
        <v>-0.3078881116242804</v>
      </c>
      <c r="M6" s="34">
        <v>21122</v>
      </c>
    </row>
    <row r="7" spans="1:13" ht="31.5" customHeight="1">
      <c r="A7" s="48" t="s">
        <v>241</v>
      </c>
      <c r="B7" s="49">
        <v>1552</v>
      </c>
      <c r="C7" s="49">
        <v>1965</v>
      </c>
      <c r="D7" s="50">
        <v>1246</v>
      </c>
      <c r="E7" s="47">
        <f t="shared" si="0"/>
        <v>-0.19716494845360824</v>
      </c>
      <c r="F7" s="48" t="s">
        <v>242</v>
      </c>
      <c r="G7" s="51">
        <v>3</v>
      </c>
      <c r="H7" s="49">
        <v>3</v>
      </c>
      <c r="I7" s="50"/>
      <c r="J7" s="47">
        <f>I7/G7-1</f>
        <v>-1</v>
      </c>
      <c r="M7" s="34">
        <v>129.72</v>
      </c>
    </row>
    <row r="8" spans="1:13" ht="31.5" customHeight="1">
      <c r="A8" s="48" t="s">
        <v>243</v>
      </c>
      <c r="B8" s="49"/>
      <c r="C8" s="49">
        <v>1845</v>
      </c>
      <c r="D8" s="50">
        <v>1245</v>
      </c>
      <c r="E8" s="47"/>
      <c r="F8" s="48" t="s">
        <v>244</v>
      </c>
      <c r="G8" s="51"/>
      <c r="H8" s="49">
        <v>0</v>
      </c>
      <c r="I8" s="50"/>
      <c r="J8" s="47"/>
      <c r="M8" s="34">
        <f>40554.54-2095.86</f>
        <v>38458.68</v>
      </c>
    </row>
    <row r="9" spans="1:13" ht="31.5" customHeight="1">
      <c r="A9" s="48" t="s">
        <v>245</v>
      </c>
      <c r="B9" s="49">
        <v>152040</v>
      </c>
      <c r="C9" s="50">
        <v>174355</v>
      </c>
      <c r="D9" s="50">
        <v>113967</v>
      </c>
      <c r="E9" s="47">
        <f t="shared" si="0"/>
        <v>-0.25041436464088396</v>
      </c>
      <c r="F9" s="48" t="s">
        <v>246</v>
      </c>
      <c r="G9" s="51">
        <v>229115</v>
      </c>
      <c r="H9" s="49">
        <v>166236</v>
      </c>
      <c r="I9" s="50">
        <f>91957.092+3771</f>
        <v>95728.092</v>
      </c>
      <c r="J9" s="47">
        <f aca="true" t="shared" si="1" ref="J9:J17">I9/G9-1</f>
        <v>-0.5821832180346114</v>
      </c>
      <c r="M9" s="34">
        <v>3163.53</v>
      </c>
    </row>
    <row r="10" spans="1:13" ht="31.5" customHeight="1">
      <c r="A10" s="48" t="s">
        <v>247</v>
      </c>
      <c r="B10" s="49">
        <v>639</v>
      </c>
      <c r="C10" s="49">
        <v>385</v>
      </c>
      <c r="D10" s="50">
        <v>648</v>
      </c>
      <c r="E10" s="47">
        <f t="shared" si="0"/>
        <v>0.014084507042253521</v>
      </c>
      <c r="F10" s="48" t="s">
        <v>248</v>
      </c>
      <c r="G10" s="51">
        <v>1515</v>
      </c>
      <c r="H10" s="49">
        <v>2800</v>
      </c>
      <c r="I10" s="50">
        <v>2095.86</v>
      </c>
      <c r="J10" s="47">
        <f t="shared" si="1"/>
        <v>0.3834059405940595</v>
      </c>
      <c r="M10" s="34">
        <v>788</v>
      </c>
    </row>
    <row r="11" spans="1:13" ht="31.5" customHeight="1">
      <c r="A11" s="48" t="s">
        <v>249</v>
      </c>
      <c r="B11" s="49">
        <v>8569</v>
      </c>
      <c r="C11" s="49">
        <v>5250</v>
      </c>
      <c r="D11" s="50">
        <v>7154</v>
      </c>
      <c r="E11" s="47">
        <f t="shared" si="0"/>
        <v>-0.16513012020072354</v>
      </c>
      <c r="F11" s="48" t="s">
        <v>250</v>
      </c>
      <c r="G11" s="51">
        <v>428</v>
      </c>
      <c r="H11" s="49">
        <v>892</v>
      </c>
      <c r="I11" s="50">
        <f>443+150</f>
        <v>593</v>
      </c>
      <c r="J11" s="47">
        <f t="shared" si="1"/>
        <v>0.38551401869158886</v>
      </c>
      <c r="M11" s="34">
        <v>200</v>
      </c>
    </row>
    <row r="12" spans="1:13" ht="31.5" customHeight="1">
      <c r="A12" s="48" t="s">
        <v>251</v>
      </c>
      <c r="B12" s="49">
        <v>6062</v>
      </c>
      <c r="C12" s="49">
        <v>5900</v>
      </c>
      <c r="D12" s="50">
        <f>6158+539</f>
        <v>6697</v>
      </c>
      <c r="E12" s="47">
        <f t="shared" si="0"/>
        <v>0.104750907291323</v>
      </c>
      <c r="F12" s="48" t="s">
        <v>252</v>
      </c>
      <c r="G12" s="51">
        <v>8762</v>
      </c>
      <c r="H12" s="49">
        <v>14234</v>
      </c>
      <c r="I12" s="50">
        <v>12767</v>
      </c>
      <c r="J12" s="47">
        <f t="shared" si="1"/>
        <v>0.4570874229627939</v>
      </c>
      <c r="M12" s="34">
        <v>2741.712</v>
      </c>
    </row>
    <row r="13" spans="1:13" ht="31.5" customHeight="1">
      <c r="A13" s="48" t="s">
        <v>253</v>
      </c>
      <c r="B13" s="51"/>
      <c r="C13" s="49"/>
      <c r="D13" s="52"/>
      <c r="E13" s="47"/>
      <c r="F13" s="48" t="s">
        <v>254</v>
      </c>
      <c r="G13" s="51">
        <v>6528</v>
      </c>
      <c r="H13" s="49">
        <v>6050</v>
      </c>
      <c r="I13" s="50">
        <v>6050</v>
      </c>
      <c r="J13" s="47">
        <f t="shared" si="1"/>
        <v>-0.07322303921568629</v>
      </c>
      <c r="M13" s="34">
        <v>171</v>
      </c>
    </row>
    <row r="14" spans="1:13" ht="31.5" customHeight="1">
      <c r="A14" s="48"/>
      <c r="B14" s="51"/>
      <c r="C14" s="51"/>
      <c r="D14" s="52"/>
      <c r="E14" s="47"/>
      <c r="F14" s="48" t="s">
        <v>255</v>
      </c>
      <c r="G14" s="51">
        <v>60</v>
      </c>
      <c r="H14" s="49">
        <v>32</v>
      </c>
      <c r="I14" s="50">
        <v>64</v>
      </c>
      <c r="J14" s="47">
        <f t="shared" si="1"/>
        <v>0.06666666666666665</v>
      </c>
      <c r="M14" s="34">
        <v>4479</v>
      </c>
    </row>
    <row r="15" spans="1:13" ht="31.5" customHeight="1">
      <c r="A15" s="48"/>
      <c r="B15" s="51"/>
      <c r="C15" s="51"/>
      <c r="D15" s="52"/>
      <c r="E15" s="47"/>
      <c r="F15" s="48" t="s">
        <v>256</v>
      </c>
      <c r="G15" s="51">
        <v>944</v>
      </c>
      <c r="H15" s="49">
        <v>682</v>
      </c>
      <c r="I15" s="50">
        <v>707</v>
      </c>
      <c r="J15" s="47">
        <f t="shared" si="1"/>
        <v>-0.25105932203389836</v>
      </c>
      <c r="M15" s="34">
        <v>3000</v>
      </c>
    </row>
    <row r="16" spans="1:13" ht="31.5" customHeight="1">
      <c r="A16" s="53"/>
      <c r="B16" s="51"/>
      <c r="C16" s="51"/>
      <c r="D16" s="52"/>
      <c r="E16" s="47"/>
      <c r="F16" s="48" t="s">
        <v>257</v>
      </c>
      <c r="G16" s="51">
        <v>4730</v>
      </c>
      <c r="H16" s="49">
        <v>6158</v>
      </c>
      <c r="I16" s="50">
        <v>7017</v>
      </c>
      <c r="J16" s="47">
        <f t="shared" si="1"/>
        <v>0.48350951374207196</v>
      </c>
      <c r="M16" s="34">
        <v>17121</v>
      </c>
    </row>
    <row r="17" spans="1:13" ht="31.5" customHeight="1">
      <c r="A17" s="53"/>
      <c r="B17" s="51"/>
      <c r="C17" s="51"/>
      <c r="D17" s="52"/>
      <c r="E17" s="47"/>
      <c r="F17" s="48" t="s">
        <v>258</v>
      </c>
      <c r="G17" s="51">
        <v>62</v>
      </c>
      <c r="H17" s="49">
        <v>3</v>
      </c>
      <c r="I17" s="50">
        <v>116</v>
      </c>
      <c r="J17" s="47">
        <f t="shared" si="1"/>
        <v>0.8709677419354838</v>
      </c>
      <c r="M17" s="34">
        <v>898</v>
      </c>
    </row>
    <row r="18" spans="1:13" ht="31.5" customHeight="1">
      <c r="A18" s="53"/>
      <c r="B18" s="51"/>
      <c r="C18" s="51"/>
      <c r="D18" s="52"/>
      <c r="E18" s="47"/>
      <c r="F18" s="48" t="s">
        <v>259</v>
      </c>
      <c r="G18" s="51">
        <v>57000</v>
      </c>
      <c r="H18" s="49"/>
      <c r="I18" s="50">
        <f>90000+5000</f>
        <v>95000</v>
      </c>
      <c r="J18" s="47"/>
      <c r="M18" s="34">
        <f>SUM(M6:M17)</f>
        <v>92272.642</v>
      </c>
    </row>
    <row r="19" spans="1:10" ht="31.5" customHeight="1">
      <c r="A19" s="53"/>
      <c r="B19" s="51"/>
      <c r="C19" s="51"/>
      <c r="D19" s="52"/>
      <c r="E19" s="47"/>
      <c r="F19" s="54" t="s">
        <v>260</v>
      </c>
      <c r="G19" s="51">
        <v>6707</v>
      </c>
      <c r="H19" s="49"/>
      <c r="I19" s="52"/>
      <c r="J19" s="47">
        <f>I19/G19-1</f>
        <v>-1</v>
      </c>
    </row>
    <row r="20" spans="1:10" ht="31.5" customHeight="1">
      <c r="A20" s="53"/>
      <c r="B20" s="51"/>
      <c r="C20" s="51"/>
      <c r="D20" s="52"/>
      <c r="E20" s="47"/>
      <c r="F20" s="54" t="s">
        <v>261</v>
      </c>
      <c r="G20" s="51">
        <v>2213</v>
      </c>
      <c r="H20" s="49"/>
      <c r="I20" s="52"/>
      <c r="J20" s="47"/>
    </row>
    <row r="21" spans="1:10" ht="17.25" customHeight="1">
      <c r="A21" s="53"/>
      <c r="B21" s="51"/>
      <c r="C21" s="51"/>
      <c r="D21" s="52"/>
      <c r="E21" s="47"/>
      <c r="F21" s="48"/>
      <c r="G21" s="51">
        <v>0</v>
      </c>
      <c r="H21" s="51"/>
      <c r="I21" s="52"/>
      <c r="J21" s="47"/>
    </row>
    <row r="22" spans="1:10" ht="17.25" customHeight="1">
      <c r="A22" s="55"/>
      <c r="B22" s="51"/>
      <c r="C22" s="51"/>
      <c r="D22" s="52"/>
      <c r="E22" s="47"/>
      <c r="F22" s="56"/>
      <c r="G22" s="51">
        <v>0</v>
      </c>
      <c r="H22" s="51"/>
      <c r="I22" s="52"/>
      <c r="J22" s="47"/>
    </row>
    <row r="23" spans="1:10" ht="17.25" customHeight="1">
      <c r="A23" s="44" t="s">
        <v>77</v>
      </c>
      <c r="B23" s="45">
        <v>77406</v>
      </c>
      <c r="C23" s="45">
        <v>34481</v>
      </c>
      <c r="D23" s="46">
        <v>34481</v>
      </c>
      <c r="E23" s="47">
        <f>(D23-B23)/B23</f>
        <v>-0.5545435754334289</v>
      </c>
      <c r="F23" s="44" t="s">
        <v>262</v>
      </c>
      <c r="G23" s="45">
        <v>76143</v>
      </c>
      <c r="H23" s="57">
        <v>132880</v>
      </c>
      <c r="I23" s="60">
        <v>122013</v>
      </c>
      <c r="J23" s="47">
        <f>I23/G23-1</f>
        <v>0.6024191324218904</v>
      </c>
    </row>
    <row r="24" spans="1:10" ht="17.25" customHeight="1">
      <c r="A24" s="44" t="s">
        <v>263</v>
      </c>
      <c r="B24" s="45">
        <v>162673</v>
      </c>
      <c r="C24" s="45">
        <v>172677</v>
      </c>
      <c r="D24" s="46">
        <f>116584+9276</f>
        <v>125860</v>
      </c>
      <c r="E24" s="47">
        <f>(D24-B24)/B24</f>
        <v>-0.22630061534489435</v>
      </c>
      <c r="F24" s="44" t="s">
        <v>264</v>
      </c>
      <c r="G24" s="45"/>
      <c r="H24" s="57">
        <v>37000</v>
      </c>
      <c r="I24" s="60">
        <v>37000</v>
      </c>
      <c r="J24" s="47"/>
    </row>
    <row r="25" spans="1:10" ht="17.25" customHeight="1">
      <c r="A25" s="44" t="s">
        <v>265</v>
      </c>
      <c r="B25" s="45">
        <v>57000</v>
      </c>
      <c r="C25" s="57"/>
      <c r="D25" s="46">
        <f>127000+5000</f>
        <v>132000</v>
      </c>
      <c r="E25" s="47">
        <f>(D25-B25)/B25</f>
        <v>1.3157894736842106</v>
      </c>
      <c r="F25" s="44" t="s">
        <v>266</v>
      </c>
      <c r="G25" s="45">
        <v>37250</v>
      </c>
      <c r="H25" s="57">
        <v>25000</v>
      </c>
      <c r="I25" s="60">
        <v>30000</v>
      </c>
      <c r="J25" s="47">
        <f>I25/G25-1</f>
        <v>-0.19463087248322153</v>
      </c>
    </row>
    <row r="26" spans="1:10" ht="17.25" customHeight="1">
      <c r="A26" s="44" t="s">
        <v>267</v>
      </c>
      <c r="B26" s="45">
        <v>0</v>
      </c>
      <c r="C26" s="57"/>
      <c r="D26" s="46"/>
      <c r="E26" s="47"/>
      <c r="F26" s="44" t="s">
        <v>86</v>
      </c>
      <c r="G26" s="45">
        <v>34481</v>
      </c>
      <c r="H26" s="45">
        <f>H27-H6-H23-H24-H25</f>
        <v>4888</v>
      </c>
      <c r="I26" s="60">
        <f>I27-I6-I23-I24-I25</f>
        <v>14147.04800000001</v>
      </c>
      <c r="J26" s="47">
        <f>I26/G26-1</f>
        <v>-0.5897146834488556</v>
      </c>
    </row>
    <row r="27" spans="1:10" ht="17.25" customHeight="1">
      <c r="A27" s="58" t="s">
        <v>87</v>
      </c>
      <c r="B27" s="45">
        <f>B6+B23+B24+B25</f>
        <v>465941</v>
      </c>
      <c r="C27" s="45">
        <f>C6+C23+C24+C25+C26</f>
        <v>396858</v>
      </c>
      <c r="D27" s="46">
        <f>D6+D23+D24+D25</f>
        <v>423298</v>
      </c>
      <c r="E27" s="47">
        <f>(D27-B27)/B27</f>
        <v>-0.09152017100877578</v>
      </c>
      <c r="F27" s="58" t="s">
        <v>88</v>
      </c>
      <c r="G27" s="45">
        <f>G6+G23+G25+G26</f>
        <v>465941</v>
      </c>
      <c r="H27" s="45">
        <f>C27</f>
        <v>396858</v>
      </c>
      <c r="I27" s="61">
        <f>D27</f>
        <v>423298</v>
      </c>
      <c r="J27" s="47">
        <f>I27/G27-1</f>
        <v>-0.09152017100877574</v>
      </c>
    </row>
  </sheetData>
  <sheetProtection/>
  <mergeCells count="3">
    <mergeCell ref="A2:J2"/>
    <mergeCell ref="A4:E4"/>
    <mergeCell ref="F4:J4"/>
  </mergeCells>
  <printOptions horizontalCentered="1"/>
  <pageMargins left="0.5902777777777778" right="0.5902777777777778" top="1.3777777777777778" bottom="0.7868055555555555" header="1.1805555555555556" footer="0.3145833333333333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SheetLayoutView="100" workbookViewId="0" topLeftCell="A4">
      <selection activeCell="B23" sqref="B23"/>
    </sheetView>
  </sheetViews>
  <sheetFormatPr defaultColWidth="10.28125" defaultRowHeight="14.25" customHeight="1"/>
  <cols>
    <col min="1" max="1" width="49.57421875" style="15" customWidth="1"/>
    <col min="2" max="3" width="18.7109375" style="15" customWidth="1"/>
    <col min="4" max="4" width="102.00390625" style="15" customWidth="1"/>
    <col min="5" max="16384" width="10.28125" style="15" customWidth="1"/>
  </cols>
  <sheetData>
    <row r="1" spans="1:4" ht="39" customHeight="1">
      <c r="A1" s="17" t="s">
        <v>268</v>
      </c>
      <c r="B1" s="18"/>
      <c r="C1" s="18"/>
      <c r="D1" s="18"/>
    </row>
    <row r="2" spans="1:4" s="15" customFormat="1" ht="27">
      <c r="A2" s="19" t="s">
        <v>269</v>
      </c>
      <c r="B2" s="19"/>
      <c r="C2" s="19"/>
      <c r="D2" s="19"/>
    </row>
    <row r="3" spans="1:4" s="15" customFormat="1" ht="15.75">
      <c r="A3" s="20"/>
      <c r="B3" s="20"/>
      <c r="C3" s="20"/>
      <c r="D3" s="21" t="s">
        <v>91</v>
      </c>
    </row>
    <row r="4" spans="1:4" s="15" customFormat="1" ht="15.75">
      <c r="A4" s="22" t="s">
        <v>270</v>
      </c>
      <c r="B4" s="22" t="s">
        <v>271</v>
      </c>
      <c r="C4" s="22" t="s">
        <v>272</v>
      </c>
      <c r="D4" s="23" t="s">
        <v>273</v>
      </c>
    </row>
    <row r="5" spans="1:4" s="16" customFormat="1" ht="99.75" customHeight="1">
      <c r="A5" s="24" t="s">
        <v>274</v>
      </c>
      <c r="B5" s="22" t="s">
        <v>275</v>
      </c>
      <c r="C5" s="25">
        <v>21121.69</v>
      </c>
      <c r="D5" s="26" t="s">
        <v>276</v>
      </c>
    </row>
    <row r="6" spans="1:4" s="16" customFormat="1" ht="27.75" customHeight="1">
      <c r="A6" s="24" t="s">
        <v>277</v>
      </c>
      <c r="B6" s="22" t="s">
        <v>275</v>
      </c>
      <c r="C6" s="25">
        <v>129.72</v>
      </c>
      <c r="D6" s="27" t="s">
        <v>278</v>
      </c>
    </row>
    <row r="7" spans="1:4" s="16" customFormat="1" ht="108.75" customHeight="1">
      <c r="A7" s="24" t="s">
        <v>279</v>
      </c>
      <c r="B7" s="22" t="s">
        <v>280</v>
      </c>
      <c r="C7" s="25">
        <v>38267.6</v>
      </c>
      <c r="D7" s="26" t="s">
        <v>281</v>
      </c>
    </row>
    <row r="8" spans="1:4" s="16" customFormat="1" ht="27" customHeight="1">
      <c r="A8" s="24" t="s">
        <v>282</v>
      </c>
      <c r="B8" s="22" t="s">
        <v>280</v>
      </c>
      <c r="C8" s="25">
        <v>3163.53</v>
      </c>
      <c r="D8" s="27" t="s">
        <v>283</v>
      </c>
    </row>
    <row r="9" spans="1:4" s="16" customFormat="1" ht="60" customHeight="1">
      <c r="A9" s="24" t="s">
        <v>284</v>
      </c>
      <c r="B9" s="22" t="s">
        <v>280</v>
      </c>
      <c r="C9" s="25">
        <v>788.1</v>
      </c>
      <c r="D9" s="26" t="s">
        <v>285</v>
      </c>
    </row>
    <row r="10" spans="1:4" s="16" customFormat="1" ht="42.75" customHeight="1">
      <c r="A10" s="24" t="s">
        <v>286</v>
      </c>
      <c r="B10" s="22" t="s">
        <v>275</v>
      </c>
      <c r="C10" s="25">
        <v>200</v>
      </c>
      <c r="D10" s="26" t="s">
        <v>287</v>
      </c>
    </row>
    <row r="11" spans="1:4" s="16" customFormat="1" ht="39.75" customHeight="1">
      <c r="A11" s="24" t="s">
        <v>288</v>
      </c>
      <c r="B11" s="22" t="s">
        <v>289</v>
      </c>
      <c r="C11" s="25">
        <v>2741.712</v>
      </c>
      <c r="D11" s="28" t="s">
        <v>290</v>
      </c>
    </row>
    <row r="12" spans="1:4" s="16" customFormat="1" ht="21.75" customHeight="1">
      <c r="A12" s="24" t="s">
        <v>291</v>
      </c>
      <c r="B12" s="22" t="s">
        <v>292</v>
      </c>
      <c r="C12" s="25">
        <v>171</v>
      </c>
      <c r="D12" s="28" t="s">
        <v>293</v>
      </c>
    </row>
    <row r="13" spans="1:4" s="16" customFormat="1" ht="21" customHeight="1">
      <c r="A13" s="24" t="s">
        <v>294</v>
      </c>
      <c r="B13" s="22"/>
      <c r="C13" s="25">
        <v>4479</v>
      </c>
      <c r="D13" s="28" t="s">
        <v>295</v>
      </c>
    </row>
    <row r="14" spans="1:4" s="16" customFormat="1" ht="21" customHeight="1">
      <c r="A14" s="24" t="s">
        <v>296</v>
      </c>
      <c r="B14" s="22" t="s">
        <v>297</v>
      </c>
      <c r="C14" s="25">
        <v>3000</v>
      </c>
      <c r="D14" s="28"/>
    </row>
    <row r="15" spans="1:4" s="16" customFormat="1" ht="36" customHeight="1">
      <c r="A15" s="24" t="s">
        <v>298</v>
      </c>
      <c r="B15" s="22"/>
      <c r="C15" s="25">
        <v>16997</v>
      </c>
      <c r="D15" s="28" t="s">
        <v>299</v>
      </c>
    </row>
    <row r="16" spans="1:4" s="16" customFormat="1" ht="39.75" customHeight="1">
      <c r="A16" s="29" t="s">
        <v>300</v>
      </c>
      <c r="B16" s="30" t="s">
        <v>301</v>
      </c>
      <c r="C16" s="25">
        <v>897.74</v>
      </c>
      <c r="D16" s="28" t="s">
        <v>302</v>
      </c>
    </row>
    <row r="17" spans="1:4" s="16" customFormat="1" ht="14.25" customHeight="1">
      <c r="A17" s="31" t="s">
        <v>303</v>
      </c>
      <c r="B17" s="31"/>
      <c r="C17" s="32">
        <f>SUM(C5:C16)</f>
        <v>91957.092</v>
      </c>
      <c r="D17" s="33"/>
    </row>
  </sheetData>
  <sheetProtection/>
  <mergeCells count="3">
    <mergeCell ref="A2:D2"/>
    <mergeCell ref="A17:B17"/>
    <mergeCell ref="B12:B13"/>
  </mergeCells>
  <printOptions horizontalCentered="1"/>
  <pageMargins left="0.7083333333333334" right="0.7083333333333334" top="1.1805555555555556" bottom="0.7479166666666667" header="0.3145833333333333" footer="0.3145833333333333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70" zoomScaleNormal="70" zoomScaleSheetLayoutView="100" workbookViewId="0" topLeftCell="A1">
      <selection activeCell="B23" sqref="B23"/>
    </sheetView>
  </sheetViews>
  <sheetFormatPr defaultColWidth="10.28125" defaultRowHeight="12"/>
  <cols>
    <col min="1" max="1" width="26.57421875" style="1" customWidth="1"/>
    <col min="2" max="2" width="70.421875" style="1" customWidth="1"/>
    <col min="3" max="3" width="68.421875" style="1" customWidth="1"/>
    <col min="4" max="4" width="29.421875" style="1" customWidth="1"/>
    <col min="5" max="5" width="18.57421875" style="1" customWidth="1"/>
    <col min="6" max="16384" width="10.28125" style="1" customWidth="1"/>
  </cols>
  <sheetData>
    <row r="1" ht="20.25">
      <c r="A1" s="4" t="s">
        <v>304</v>
      </c>
    </row>
    <row r="2" spans="1:4" s="1" customFormat="1" ht="48.75" customHeight="1">
      <c r="A2" s="5" t="s">
        <v>305</v>
      </c>
      <c r="B2" s="5"/>
      <c r="C2" s="5"/>
      <c r="D2" s="5"/>
    </row>
    <row r="3" spans="1:4" s="1" customFormat="1" ht="30" customHeight="1">
      <c r="A3" s="6" t="s">
        <v>306</v>
      </c>
      <c r="B3" s="6"/>
      <c r="C3" s="6"/>
      <c r="D3" s="6"/>
    </row>
    <row r="4" spans="1:4" s="1" customFormat="1" ht="58.5" customHeight="1">
      <c r="A4" s="7" t="s">
        <v>307</v>
      </c>
      <c r="B4" s="8" t="s">
        <v>308</v>
      </c>
      <c r="C4" s="8"/>
      <c r="D4" s="8" t="s">
        <v>309</v>
      </c>
    </row>
    <row r="5" spans="1:4" s="2" customFormat="1" ht="84" customHeight="1">
      <c r="A5" s="9">
        <v>1</v>
      </c>
      <c r="B5" s="10" t="s">
        <v>310</v>
      </c>
      <c r="C5" s="10"/>
      <c r="D5" s="11">
        <f>19090103.22/10000</f>
        <v>1909.0103219999999</v>
      </c>
    </row>
    <row r="6" spans="1:4" s="3" customFormat="1" ht="84" customHeight="1">
      <c r="A6" s="9">
        <v>2</v>
      </c>
      <c r="B6" s="10" t="s">
        <v>311</v>
      </c>
      <c r="C6" s="10"/>
      <c r="D6" s="12">
        <f>2870949.78/10000</f>
        <v>287.09497799999997</v>
      </c>
    </row>
    <row r="7" spans="1:4" s="3" customFormat="1" ht="84" customHeight="1">
      <c r="A7" s="9">
        <v>3</v>
      </c>
      <c r="B7" s="10" t="s">
        <v>312</v>
      </c>
      <c r="C7" s="10"/>
      <c r="D7" s="12">
        <f>1613269.01/10000</f>
        <v>161.326901</v>
      </c>
    </row>
    <row r="8" spans="1:4" s="3" customFormat="1" ht="84" customHeight="1">
      <c r="A8" s="9">
        <v>4</v>
      </c>
      <c r="B8" s="10" t="s">
        <v>313</v>
      </c>
      <c r="C8" s="10"/>
      <c r="D8" s="12">
        <f>53822132.23/10000</f>
        <v>5382.213223</v>
      </c>
    </row>
    <row r="9" spans="1:4" s="1" customFormat="1" ht="54" customHeight="1">
      <c r="A9" s="13" t="s">
        <v>314</v>
      </c>
      <c r="B9" s="13"/>
      <c r="C9" s="13"/>
      <c r="D9" s="14">
        <v>7739.64</v>
      </c>
    </row>
  </sheetData>
  <sheetProtection/>
  <mergeCells count="8">
    <mergeCell ref="A2:D2"/>
    <mergeCell ref="A3:D3"/>
    <mergeCell ref="B4:C4"/>
    <mergeCell ref="B5:C5"/>
    <mergeCell ref="B6:C6"/>
    <mergeCell ref="B7:C7"/>
    <mergeCell ref="B8:C8"/>
    <mergeCell ref="A9:C9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林礼顺</cp:lastModifiedBy>
  <cp:lastPrinted>2020-12-10T01:05:45Z</cp:lastPrinted>
  <dcterms:created xsi:type="dcterms:W3CDTF">2020-11-18T20:21:59Z</dcterms:created>
  <dcterms:modified xsi:type="dcterms:W3CDTF">2022-01-18T03:36:32Z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7E49D2FBDC914F07AF7C4E790766BAE9</vt:lpwstr>
  </property>
</Properties>
</file>