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专项资金公开信息表!$A$5:$Q$86</definedName>
  </definedNames>
  <calcPr calcId="144525" concurrentCalc="0"/>
</workbook>
</file>

<file path=xl/calcChain.xml><?xml version="1.0" encoding="utf-8"?>
<calcChain xmlns="http://schemas.openxmlformats.org/spreadsheetml/2006/main">
  <c r="L6" i="1" l="1"/>
  <c r="L87" i="1"/>
  <c r="K87" i="1"/>
  <c r="K6" i="1"/>
  <c r="I6" i="1"/>
  <c r="I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L75" i="1"/>
  <c r="M74" i="1"/>
  <c r="L74" i="1"/>
  <c r="M73" i="1"/>
  <c r="L73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K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I50" i="1"/>
  <c r="M49" i="1"/>
  <c r="L49" i="1"/>
  <c r="M48" i="1"/>
  <c r="L48" i="1"/>
  <c r="I48" i="1"/>
  <c r="M47" i="1"/>
  <c r="L47" i="1"/>
  <c r="M46" i="1"/>
  <c r="L46" i="1"/>
  <c r="M45" i="1"/>
  <c r="L45" i="1"/>
  <c r="I45" i="1"/>
  <c r="M44" i="1"/>
  <c r="L44" i="1"/>
  <c r="M43" i="1"/>
  <c r="L43" i="1"/>
  <c r="I43" i="1"/>
  <c r="M42" i="1"/>
  <c r="L42" i="1"/>
  <c r="M41" i="1"/>
  <c r="L41" i="1"/>
  <c r="I41" i="1"/>
  <c r="M40" i="1"/>
  <c r="L40" i="1"/>
  <c r="M39" i="1"/>
  <c r="L39" i="1"/>
  <c r="I39" i="1"/>
  <c r="M38" i="1"/>
  <c r="L38" i="1"/>
  <c r="M37" i="1"/>
  <c r="L37" i="1"/>
  <c r="K37" i="1"/>
  <c r="I37" i="1"/>
  <c r="M36" i="1"/>
  <c r="L36" i="1"/>
  <c r="M35" i="1"/>
  <c r="L35" i="1"/>
  <c r="K35" i="1"/>
  <c r="I35" i="1"/>
  <c r="M34" i="1"/>
  <c r="L34" i="1"/>
  <c r="K33" i="1"/>
  <c r="M33" i="1"/>
  <c r="L33" i="1"/>
  <c r="I33" i="1"/>
  <c r="M32" i="1"/>
  <c r="L32" i="1"/>
  <c r="M31" i="1"/>
  <c r="L31" i="1"/>
  <c r="M30" i="1"/>
  <c r="L30" i="1"/>
  <c r="K29" i="1"/>
  <c r="M29" i="1"/>
  <c r="L29" i="1"/>
  <c r="I29" i="1"/>
  <c r="M28" i="1"/>
  <c r="L28" i="1"/>
  <c r="M27" i="1"/>
  <c r="L27" i="1"/>
  <c r="M26" i="1"/>
  <c r="L26" i="1"/>
  <c r="K25" i="1"/>
  <c r="M25" i="1"/>
  <c r="L25" i="1"/>
  <c r="I25" i="1"/>
  <c r="M24" i="1"/>
  <c r="L24" i="1"/>
  <c r="M23" i="1"/>
  <c r="L23" i="1"/>
  <c r="M22" i="1"/>
  <c r="L22" i="1"/>
  <c r="M21" i="1"/>
  <c r="L21" i="1"/>
  <c r="M20" i="1"/>
  <c r="L20" i="1"/>
  <c r="K20" i="1"/>
  <c r="I20" i="1"/>
  <c r="M19" i="1"/>
  <c r="L19" i="1"/>
  <c r="M18" i="1"/>
  <c r="L18" i="1"/>
  <c r="M17" i="1"/>
  <c r="L17" i="1"/>
  <c r="K16" i="1"/>
  <c r="M16" i="1"/>
  <c r="L16" i="1"/>
  <c r="I16" i="1"/>
  <c r="M15" i="1"/>
  <c r="L15" i="1"/>
  <c r="M14" i="1"/>
  <c r="L14" i="1"/>
  <c r="M13" i="1"/>
  <c r="L13" i="1"/>
  <c r="M12" i="1"/>
  <c r="L12" i="1"/>
  <c r="M11" i="1"/>
  <c r="L11" i="1"/>
  <c r="K10" i="1"/>
  <c r="M10" i="1"/>
  <c r="L10" i="1"/>
  <c r="I10" i="1"/>
  <c r="M9" i="1"/>
  <c r="L9" i="1"/>
  <c r="M8" i="1"/>
  <c r="L8" i="1"/>
  <c r="M7" i="1"/>
  <c r="L7" i="1"/>
</calcChain>
</file>

<file path=xl/comments1.xml><?xml version="1.0" encoding="utf-8"?>
<comments xmlns="http://schemas.openxmlformats.org/spreadsheetml/2006/main">
  <authors>
    <author>Administrator</author>
  </authors>
  <commentList>
    <comment ref="A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一级项目是城乡社区专项支出</t>
        </r>
      </text>
    </comment>
    <comment ref="K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预算表是已支付195790.01元</t>
        </r>
      </text>
    </comment>
    <comment ref="I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预算表是100万</t>
        </r>
      </text>
    </comment>
    <comment ref="I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预算表是20万</t>
        </r>
      </text>
    </comment>
    <comment ref="I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预算表是50万</t>
        </r>
      </text>
    </comment>
    <comment ref="I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预算表是50万</t>
        </r>
      </text>
    </comment>
    <comment ref="I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预算表是50万</t>
        </r>
      </text>
    </comment>
    <comment ref="I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预算表是50万</t>
        </r>
      </text>
    </comment>
  </commentList>
</comments>
</file>

<file path=xl/sharedStrings.xml><?xml version="1.0" encoding="utf-8"?>
<sst xmlns="http://schemas.openxmlformats.org/spreadsheetml/2006/main" count="695" uniqueCount="144">
  <si>
    <t>江门市江海区城市管理和综合执法局专项资金信息公开表（预算）</t>
  </si>
  <si>
    <t>填报单位：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</si>
  <si>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</si>
  <si>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</si>
  <si>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</si>
  <si>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</si>
  <si>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</si>
  <si>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</si>
  <si>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</si>
  <si>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</si>
  <si>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</si>
  <si>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</si>
  <si>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</si>
  <si>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</si>
  <si>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</si>
  <si>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</si>
  <si>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</si>
  <si>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</si>
  <si>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</si>
  <si>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</si>
  <si>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</si>
  <si>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</si>
  <si>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</si>
  <si>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年初预算安排（本级财力）</t>
  </si>
  <si>
    <t>一般预算（本级）</t>
  </si>
  <si>
    <t>2120101</t>
  </si>
  <si>
    <t>行政运行</t>
  </si>
  <si>
    <t>其他商品和服务支出</t>
  </si>
  <si>
    <t>主要用于本单位办公场所的日常维护及宣传栏的制作</t>
  </si>
  <si>
    <t>委托业务费</t>
  </si>
  <si>
    <t>办公费</t>
  </si>
  <si>
    <t>综合管理经费</t>
  </si>
  <si>
    <t>主要用于日常办公经费，如慰问一线工人，购买日常办公用品等</t>
  </si>
  <si>
    <t>培训费</t>
  </si>
  <si>
    <t>差旅费</t>
  </si>
  <si>
    <t>办公设备购置</t>
  </si>
  <si>
    <t>城管综合执法经费</t>
  </si>
  <si>
    <t xml:space="preserve">年初预算安排（本级财力）
</t>
  </si>
  <si>
    <t>2120104</t>
  </si>
  <si>
    <t>城管执法</t>
  </si>
  <si>
    <t>该项目按照合同约定逐月支付数字城管城市动态信息采集服务，支付城管通手机网络资源租用费、城管综合执法应急专项等项目</t>
  </si>
  <si>
    <t>2120105</t>
  </si>
  <si>
    <t>2120106</t>
  </si>
  <si>
    <t>2120107</t>
  </si>
  <si>
    <t>2120108</t>
  </si>
  <si>
    <t>专用设备购置</t>
  </si>
  <si>
    <t>2120109</t>
  </si>
  <si>
    <t>专用材料费</t>
  </si>
  <si>
    <t>2120110</t>
  </si>
  <si>
    <t>2120112</t>
  </si>
  <si>
    <t>污水处理专项</t>
  </si>
  <si>
    <t>2130399</t>
  </si>
  <si>
    <t>其他水利支出</t>
  </si>
  <si>
    <t>预拨污水处理服务费及管网维护费</t>
  </si>
  <si>
    <t>用于支付污水处理设施运营维护费、给排水管理业务支出、水环境治理项目管理经费</t>
  </si>
  <si>
    <t>基金预算（本级）</t>
  </si>
  <si>
    <t>2121401</t>
  </si>
  <si>
    <t>污水处理设施建设和运营</t>
  </si>
  <si>
    <t>2121302</t>
  </si>
  <si>
    <t>城市环境卫生</t>
  </si>
  <si>
    <t>城乡建设管理专项</t>
  </si>
  <si>
    <t>2120199</t>
  </si>
  <si>
    <t>其他城乡社区管理事务支出</t>
  </si>
  <si>
    <t>2121301</t>
  </si>
  <si>
    <t>城市公共设施</t>
  </si>
  <si>
    <t>2021年4月新增专项债券（江海区）</t>
  </si>
  <si>
    <t>年中追加（上级补助）</t>
  </si>
  <si>
    <t>专项债</t>
  </si>
  <si>
    <t>2290402</t>
  </si>
  <si>
    <t>其他地方自行试点项目收益专项债券收入安排的支出</t>
  </si>
  <si>
    <t>基础设施建设</t>
  </si>
  <si>
    <t>江财债【2021】25号关于下达2021年4月地方政府新增债券转贷资金，用于江门市江海区水环境综合整治项目</t>
  </si>
  <si>
    <t>2021年6月发行新增专项债券（江海区）</t>
  </si>
  <si>
    <t>江财债[2021]29号，下达2021年6月地方政府新增债券转贷资金（江门市江海区水环境综合整治项目）</t>
  </si>
  <si>
    <t>2021年8月新增专项债券（江海区）</t>
  </si>
  <si>
    <t>江财债[2021]42号，下达2021年8月地方政府新增债券转贷资金（江门国家高新区智慧产业园区配套设施建设项目-江海区照明升级改造工程等）</t>
  </si>
  <si>
    <t>2021年公园城市建设补助资金（口袋公园）</t>
  </si>
  <si>
    <t>基金补助</t>
  </si>
  <si>
    <t>2120803</t>
  </si>
  <si>
    <t>城市建设支出</t>
  </si>
  <si>
    <t>江财建〔2021〕33号下达2021年公园城市建设补助资金</t>
  </si>
  <si>
    <t>PPP工作经费（江海区财政局）</t>
  </si>
  <si>
    <t>提前下达（上级补助）</t>
  </si>
  <si>
    <t>一般补助</t>
  </si>
  <si>
    <t>2010699</t>
  </si>
  <si>
    <t>其他财政事务支出</t>
  </si>
  <si>
    <t>江海区污水处理提质增效与排水防涝</t>
  </si>
  <si>
    <t>2110302</t>
  </si>
  <si>
    <t>水体</t>
  </si>
  <si>
    <t>江门市城乡生活垃圾处理长效机制以奖代补专项支出</t>
  </si>
  <si>
    <t>2120804</t>
  </si>
  <si>
    <t>农村基础设施建设支出</t>
  </si>
  <si>
    <t>江财农[2020]167号，提前下达2021年市级涉农专项转移支付资金（第一批）（生活垃圾分类示范项目奖补）</t>
  </si>
  <si>
    <t>2120501</t>
  </si>
  <si>
    <t>城乡社区环境卫生</t>
  </si>
  <si>
    <t>上级补助（以前年度）</t>
  </si>
  <si>
    <t>年终结转（上级补助）</t>
  </si>
  <si>
    <t>上年已下达指标结转</t>
  </si>
  <si>
    <t>2020年江门市生活垃圾分类奖补专项资金（江财建[2020]36号）</t>
  </si>
  <si>
    <t>“三个三”道路工程</t>
  </si>
  <si>
    <t>城乡环境综合提升项目</t>
  </si>
  <si>
    <t>2019年度“美化、亮化、绿化、净化”专项行动</t>
  </si>
  <si>
    <t>白水带大道沥青路面改造工程</t>
  </si>
  <si>
    <t>城乡环境综合整治</t>
  </si>
  <si>
    <t>城镇污水处理设施提质增效建设项目全过程技术支撑服务</t>
  </si>
  <si>
    <t>高新江海区清澜路（龙溪段）泵站新建工程</t>
  </si>
  <si>
    <t>高新区（江海）区污水管网工程（二期）</t>
  </si>
  <si>
    <t>高新区（江海）区污水管网工程（一期）</t>
  </si>
  <si>
    <t>高新区44号地片区排洪渠整治工程</t>
  </si>
  <si>
    <t>黑臭水体治理新增项目</t>
  </si>
  <si>
    <t>江海区礼乐街道农村生活污水治理项目</t>
  </si>
  <si>
    <t>江海区老旧污水管网排查及维修工程（二期）</t>
  </si>
  <si>
    <t>江翠路（东海路—麻园路）品质提升工程</t>
  </si>
  <si>
    <t>江海区老旧污水管网排查及维修工程（一期）</t>
  </si>
  <si>
    <t>江海区照明升级改造工程</t>
  </si>
  <si>
    <t>江门市江海区市政排水系统整治（二期）工程</t>
  </si>
  <si>
    <t>江门人行铁桥隐患整治</t>
  </si>
  <si>
    <t>江门市江海区市政排水系统整治（一期）工程</t>
  </si>
  <si>
    <t>礼东大桥桥梁支座更换工程</t>
  </si>
  <si>
    <t>农村分散式生活污水处理设施建设</t>
  </si>
  <si>
    <t>路灯照明提升工程</t>
  </si>
  <si>
    <t>社区道路维修专项</t>
  </si>
  <si>
    <t>江门市江海区五邑路北片区截污及白水带清污分流工程</t>
  </si>
  <si>
    <t>麻园河、龙溪河堤照明工程</t>
  </si>
  <si>
    <t>桥南大道，江翠路，新中大道沥青路面改造工程</t>
  </si>
  <si>
    <t>麻园河天鹅湾段河道治理</t>
  </si>
  <si>
    <t>礼乐河西岸市政配套工程</t>
  </si>
  <si>
    <t>金溪青年河截污工程</t>
  </si>
  <si>
    <t>麻园河、龙溪河黑臭水体治理工程（红线外围墙、道路环境整治，管线迁改，全过程造价咨询等）</t>
  </si>
  <si>
    <t>龙溪河、麻园河照明配套工程</t>
  </si>
  <si>
    <t>社区综合整治</t>
  </si>
  <si>
    <t>优美科配套基础设施建设-工业污水专管</t>
  </si>
  <si>
    <t>生活垃圾分类项目</t>
  </si>
  <si>
    <t>五邑路及轻轨沿线综合整治工程</t>
  </si>
  <si>
    <t>五邑路污水管网工程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</si>
  <si>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</si>
  <si>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</si>
  <si>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</si>
  <si>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无</t>
    <phoneticPr fontId="15" type="noConversion"/>
  </si>
  <si>
    <t>合计</t>
    <phoneticPr fontId="15" type="noConversion"/>
  </si>
  <si>
    <t>中</t>
    <phoneticPr fontId="15" type="noConversion"/>
  </si>
  <si>
    <t>江财金2020 47号提前下达我市2021年PPP工作经费</t>
    <phoneticPr fontId="15" type="noConversion"/>
  </si>
  <si>
    <t>江财建[2021]10号提前下达2021年省住房城乡建设厅主管专项资金（第二批）</t>
    <phoneticPr fontId="15" type="noConversion"/>
  </si>
  <si>
    <t>江门市江海区城市管理和综合执法局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</si>
</sst>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\¥#,##0;[Red]\-\¥#,##0"/>
  </numFmts>
  <fonts count="18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SimSun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sz val="12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67">
    <xf numFmtId="0" fontId="0" fillId="0" borderId="0">
      <alignment vertical="center"/>
    </xf>
    <xf numFmtId="176" fontId="9" fillId="0" borderId="0"/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top"/>
    </xf>
    <xf numFmtId="176" fontId="9" fillId="0" borderId="0"/>
    <xf numFmtId="0" fontId="8" fillId="0" borderId="0">
      <alignment vertical="center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center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0" fontId="7" fillId="0" borderId="0"/>
    <xf numFmtId="176" fontId="9" fillId="0" borderId="0"/>
    <xf numFmtId="0" fontId="7" fillId="0" borderId="0"/>
    <xf numFmtId="0" fontId="7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176" fontId="9" fillId="0" borderId="0"/>
    <xf numFmtId="0" fontId="7" fillId="0" borderId="0"/>
    <xf numFmtId="176" fontId="9" fillId="0" borderId="0"/>
    <xf numFmtId="0" fontId="7" fillId="0" borderId="0"/>
    <xf numFmtId="176" fontId="9" fillId="0" borderId="0"/>
    <xf numFmtId="0" fontId="7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43" fontId="8" fillId="0" borderId="0" applyFont="0" applyFill="0" applyBorder="0" applyAlignment="0" applyProtection="0">
      <alignment vertical="center"/>
    </xf>
    <xf numFmtId="176" fontId="9" fillId="0" borderId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/>
    <xf numFmtId="176" fontId="9" fillId="0" borderId="0"/>
    <xf numFmtId="176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7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2" fillId="0" borderId="0"/>
    <xf numFmtId="43" fontId="7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371" applyFont="1" applyBorder="1" applyAlignment="1">
      <alignment vertical="center" wrapText="1"/>
    </xf>
    <xf numFmtId="0" fontId="4" fillId="0" borderId="6" xfId="37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371" applyFont="1" applyBorder="1" applyAlignment="1">
      <alignment horizontal="left" vertical="center"/>
    </xf>
    <xf numFmtId="0" fontId="6" fillId="0" borderId="1" xfId="66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2" borderId="1" xfId="6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 wrapText="1"/>
    </xf>
    <xf numFmtId="10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3" fontId="0" fillId="0" borderId="1" xfId="6" applyFont="1" applyBorder="1" applyAlignment="1">
      <alignment horizontal="right" vertical="center" wrapText="1"/>
    </xf>
    <xf numFmtId="43" fontId="0" fillId="0" borderId="1" xfId="6" applyFont="1" applyBorder="1" applyAlignment="1">
      <alignment vertical="center" wrapText="1"/>
    </xf>
    <xf numFmtId="43" fontId="6" fillId="0" borderId="1" xfId="6" applyFont="1" applyBorder="1" applyAlignment="1">
      <alignment horizontal="right" vertical="center" wrapText="1"/>
    </xf>
    <xf numFmtId="43" fontId="4" fillId="0" borderId="6" xfId="6" applyFont="1" applyFill="1" applyBorder="1" applyAlignment="1">
      <alignment horizontal="right" vertical="center"/>
    </xf>
    <xf numFmtId="43" fontId="4" fillId="2" borderId="6" xfId="6" applyFont="1" applyFill="1" applyBorder="1" applyAlignment="1">
      <alignment horizontal="right" vertical="center"/>
    </xf>
    <xf numFmtId="43" fontId="0" fillId="2" borderId="1" xfId="6" applyFont="1" applyFill="1" applyBorder="1" applyAlignment="1">
      <alignment vertical="center" wrapText="1"/>
    </xf>
    <xf numFmtId="43" fontId="6" fillId="0" borderId="1" xfId="6" applyFont="1" applyFill="1" applyBorder="1" applyAlignment="1">
      <alignment horizontal="center" vertical="center" wrapText="1"/>
    </xf>
    <xf numFmtId="43" fontId="0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0" borderId="5" xfId="66" applyFont="1" applyBorder="1" applyAlignment="1">
      <alignment horizontal="center" vertical="center" wrapText="1"/>
    </xf>
    <xf numFmtId="43" fontId="4" fillId="0" borderId="10" xfId="6" applyFont="1" applyFill="1" applyBorder="1" applyAlignment="1">
      <alignment horizontal="right" vertical="center"/>
    </xf>
    <xf numFmtId="43" fontId="0" fillId="0" borderId="5" xfId="6" applyFont="1" applyBorder="1" applyAlignment="1">
      <alignment vertical="center" wrapText="1"/>
    </xf>
    <xf numFmtId="10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6" xfId="66" applyFont="1" applyBorder="1" applyAlignment="1">
      <alignment horizontal="center" vertical="center" wrapText="1"/>
    </xf>
    <xf numFmtId="43" fontId="0" fillId="0" borderId="6" xfId="6" applyFont="1" applyBorder="1" applyAlignment="1">
      <alignment vertical="center" wrapText="1"/>
    </xf>
    <xf numFmtId="10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43" fontId="0" fillId="0" borderId="6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567">
    <cellStyle name="常规" xfId="0" builtinId="0"/>
    <cellStyle name="常规 10" xfId="45"/>
    <cellStyle name="常规 10 10" xfId="50"/>
    <cellStyle name="常规 10 11" xfId="16"/>
    <cellStyle name="常规 10 12" xfId="52"/>
    <cellStyle name="常规 10 13" xfId="55"/>
    <cellStyle name="常规 10 14" xfId="57"/>
    <cellStyle name="常规 10 15" xfId="43"/>
    <cellStyle name="常规 10 16" xfId="60"/>
    <cellStyle name="常规 10 17" xfId="63"/>
    <cellStyle name="常规 10 18" xfId="65"/>
    <cellStyle name="常规 10 19" xfId="15"/>
    <cellStyle name="常规 10 2" xfId="48"/>
    <cellStyle name="常规 10 20" xfId="42"/>
    <cellStyle name="常规 10 21" xfId="59"/>
    <cellStyle name="常规 10 22" xfId="62"/>
    <cellStyle name="常规 10 3" xfId="68"/>
    <cellStyle name="常规 10 4" xfId="71"/>
    <cellStyle name="常规 10 5" xfId="75"/>
    <cellStyle name="常规 10 6" xfId="80"/>
    <cellStyle name="常规 10 7" xfId="84"/>
    <cellStyle name="常规 10 8" xfId="88"/>
    <cellStyle name="常规 10 9" xfId="92"/>
    <cellStyle name="常规 11" xfId="51"/>
    <cellStyle name="常规 11 10" xfId="35"/>
    <cellStyle name="常规 11 11" xfId="36"/>
    <cellStyle name="常规 11 12" xfId="39"/>
    <cellStyle name="常规 11 13" xfId="96"/>
    <cellStyle name="常规 11 14" xfId="98"/>
    <cellStyle name="常规 11 15" xfId="100"/>
    <cellStyle name="常规 11 16" xfId="103"/>
    <cellStyle name="常规 11 17" xfId="106"/>
    <cellStyle name="常规 11 18" xfId="27"/>
    <cellStyle name="常规 11 19" xfId="109"/>
    <cellStyle name="常规 11 2" xfId="113"/>
    <cellStyle name="常规 11 2 10" xfId="115"/>
    <cellStyle name="常规 11 2 11" xfId="117"/>
    <cellStyle name="常规 11 2 12" xfId="118"/>
    <cellStyle name="常规 11 2 13" xfId="119"/>
    <cellStyle name="常规 11 2 14" xfId="121"/>
    <cellStyle name="常规 11 2 15" xfId="123"/>
    <cellStyle name="常规 11 2 16" xfId="126"/>
    <cellStyle name="常规 11 2 17" xfId="129"/>
    <cellStyle name="常规 11 2 18" xfId="132"/>
    <cellStyle name="常规 11 2 19" xfId="135"/>
    <cellStyle name="常规 11 2 2" xfId="138"/>
    <cellStyle name="常规 11 2 20" xfId="124"/>
    <cellStyle name="常规 11 2 21" xfId="127"/>
    <cellStyle name="常规 11 2 22" xfId="130"/>
    <cellStyle name="常规 11 2 3" xfId="139"/>
    <cellStyle name="常规 11 2 4" xfId="140"/>
    <cellStyle name="常规 11 2 5" xfId="141"/>
    <cellStyle name="常规 11 2 6" xfId="142"/>
    <cellStyle name="常规 11 2 7" xfId="143"/>
    <cellStyle name="常规 11 2 8" xfId="144"/>
    <cellStyle name="常规 11 2 9" xfId="145"/>
    <cellStyle name="常规 11 20" xfId="101"/>
    <cellStyle name="常规 11 21" xfId="104"/>
    <cellStyle name="常规 11 22" xfId="107"/>
    <cellStyle name="常规 11 23" xfId="28"/>
    <cellStyle name="常规 11 24" xfId="110"/>
    <cellStyle name="常规 11 25" xfId="147"/>
    <cellStyle name="常规 11 26" xfId="149"/>
    <cellStyle name="常规 11 27" xfId="151"/>
    <cellStyle name="常规 11 28" xfId="152"/>
    <cellStyle name="常规 11 29" xfId="153"/>
    <cellStyle name="常规 11 3" xfId="154"/>
    <cellStyle name="常规 11 3 10" xfId="157"/>
    <cellStyle name="常规 11 3 11" xfId="8"/>
    <cellStyle name="常规 11 3 12" xfId="159"/>
    <cellStyle name="常规 11 3 13" xfId="160"/>
    <cellStyle name="常规 11 3 14" xfId="161"/>
    <cellStyle name="常规 11 3 15" xfId="163"/>
    <cellStyle name="常规 11 3 16" xfId="166"/>
    <cellStyle name="常规 11 3 17" xfId="169"/>
    <cellStyle name="常规 11 3 18" xfId="172"/>
    <cellStyle name="常规 11 3 19" xfId="174"/>
    <cellStyle name="常规 11 3 2" xfId="177"/>
    <cellStyle name="常规 11 3 20" xfId="164"/>
    <cellStyle name="常规 11 3 21" xfId="167"/>
    <cellStyle name="常规 11 3 22" xfId="170"/>
    <cellStyle name="常规 11 3 3" xfId="178"/>
    <cellStyle name="常规 11 3 4" xfId="179"/>
    <cellStyle name="常规 11 3 5" xfId="32"/>
    <cellStyle name="常规 11 3 6" xfId="33"/>
    <cellStyle name="常规 11 3 7" xfId="1"/>
    <cellStyle name="常规 11 3 8" xfId="34"/>
    <cellStyle name="常规 11 3 9" xfId="30"/>
    <cellStyle name="常规 11 4" xfId="180"/>
    <cellStyle name="常规 11 4 10" xfId="182"/>
    <cellStyle name="常规 11 4 11" xfId="183"/>
    <cellStyle name="常规 11 4 12" xfId="184"/>
    <cellStyle name="常规 11 4 13" xfId="185"/>
    <cellStyle name="常规 11 4 14" xfId="186"/>
    <cellStyle name="常规 11 4 15" xfId="187"/>
    <cellStyle name="常规 11 4 16" xfId="189"/>
    <cellStyle name="常规 11 4 17" xfId="191"/>
    <cellStyle name="常规 11 4 18" xfId="193"/>
    <cellStyle name="常规 11 4 19" xfId="194"/>
    <cellStyle name="常规 11 4 2" xfId="195"/>
    <cellStyle name="常规 11 4 20" xfId="188"/>
    <cellStyle name="常规 11 4 21" xfId="190"/>
    <cellStyle name="常规 11 4 22" xfId="192"/>
    <cellStyle name="常规 11 4 3" xfId="196"/>
    <cellStyle name="常规 11 4 4" xfId="197"/>
    <cellStyle name="常规 11 4 5" xfId="47"/>
    <cellStyle name="常规 11 4 6" xfId="67"/>
    <cellStyle name="常规 11 4 7" xfId="70"/>
    <cellStyle name="常规 11 4 8" xfId="74"/>
    <cellStyle name="常规 11 4 9" xfId="79"/>
    <cellStyle name="常规 11 5" xfId="199"/>
    <cellStyle name="常规 11 5 10" xfId="202"/>
    <cellStyle name="常规 11 5 11" xfId="204"/>
    <cellStyle name="常规 11 5 12" xfId="206"/>
    <cellStyle name="常规 11 5 13" xfId="208"/>
    <cellStyle name="常规 11 5 14" xfId="211"/>
    <cellStyle name="常规 11 5 15" xfId="214"/>
    <cellStyle name="常规 11 5 16" xfId="217"/>
    <cellStyle name="常规 11 5 17" xfId="221"/>
    <cellStyle name="常规 11 5 18" xfId="224"/>
    <cellStyle name="常规 11 5 19" xfId="225"/>
    <cellStyle name="常规 11 5 2" xfId="226"/>
    <cellStyle name="常规 11 5 20" xfId="215"/>
    <cellStyle name="常规 11 5 21" xfId="218"/>
    <cellStyle name="常规 11 5 22" xfId="222"/>
    <cellStyle name="常规 11 5 3" xfId="228"/>
    <cellStyle name="常规 11 5 4" xfId="230"/>
    <cellStyle name="常规 11 5 5" xfId="114"/>
    <cellStyle name="常规 11 5 6" xfId="155"/>
    <cellStyle name="常规 11 5 7" xfId="181"/>
    <cellStyle name="常规 11 5 8" xfId="200"/>
    <cellStyle name="常规 11 5 9" xfId="232"/>
    <cellStyle name="常规 11 6" xfId="233"/>
    <cellStyle name="常规 11 6 10" xfId="234"/>
    <cellStyle name="常规 11 6 11" xfId="235"/>
    <cellStyle name="常规 11 6 12" xfId="236"/>
    <cellStyle name="常规 11 6 13" xfId="237"/>
    <cellStyle name="常规 11 6 14" xfId="238"/>
    <cellStyle name="常规 11 6 15" xfId="239"/>
    <cellStyle name="常规 11 6 16" xfId="243"/>
    <cellStyle name="常规 11 6 17" xfId="246"/>
    <cellStyle name="常规 11 6 18" xfId="249"/>
    <cellStyle name="常规 11 6 19" xfId="251"/>
    <cellStyle name="常规 11 6 2" xfId="253"/>
    <cellStyle name="常规 11 6 20" xfId="240"/>
    <cellStyle name="常规 11 6 21" xfId="244"/>
    <cellStyle name="常规 11 6 22" xfId="247"/>
    <cellStyle name="常规 11 6 3" xfId="255"/>
    <cellStyle name="常规 11 6 4" xfId="257"/>
    <cellStyle name="常规 11 6 5" xfId="260"/>
    <cellStyle name="常规 11 6 6" xfId="263"/>
    <cellStyle name="常规 11 6 7" xfId="267"/>
    <cellStyle name="常规 11 6 8" xfId="271"/>
    <cellStyle name="常规 11 6 9" xfId="275"/>
    <cellStyle name="常规 11 7" xfId="277"/>
    <cellStyle name="常规 11 7 10" xfId="198"/>
    <cellStyle name="常规 11 7 11" xfId="49"/>
    <cellStyle name="常规 11 7 12" xfId="69"/>
    <cellStyle name="常规 11 7 13" xfId="72"/>
    <cellStyle name="常规 11 7 14" xfId="76"/>
    <cellStyle name="常规 11 7 15" xfId="81"/>
    <cellStyle name="常规 11 7 16" xfId="85"/>
    <cellStyle name="常规 11 7 17" xfId="89"/>
    <cellStyle name="常规 11 7 18" xfId="93"/>
    <cellStyle name="常规 11 7 19" xfId="278"/>
    <cellStyle name="常规 11 7 2" xfId="281"/>
    <cellStyle name="常规 11 7 20" xfId="82"/>
    <cellStyle name="常规 11 7 21" xfId="86"/>
    <cellStyle name="常规 11 7 22" xfId="90"/>
    <cellStyle name="常规 11 7 3" xfId="282"/>
    <cellStyle name="常规 11 7 4" xfId="283"/>
    <cellStyle name="常规 11 7 5" xfId="284"/>
    <cellStyle name="常规 11 7 6" xfId="286"/>
    <cellStyle name="常规 11 7 7" xfId="287"/>
    <cellStyle name="常规 11 7 8" xfId="22"/>
    <cellStyle name="常规 11 7 9" xfId="288"/>
    <cellStyle name="常规 11 8" xfId="289"/>
    <cellStyle name="常规 11 8 10" xfId="290"/>
    <cellStyle name="常规 11 8 11" xfId="293"/>
    <cellStyle name="常规 11 8 12" xfId="295"/>
    <cellStyle name="常规 11 8 13" xfId="297"/>
    <cellStyle name="常规 11 8 14" xfId="299"/>
    <cellStyle name="常规 11 8 15" xfId="301"/>
    <cellStyle name="常规 11 8 16" xfId="304"/>
    <cellStyle name="常规 11 8 17" xfId="24"/>
    <cellStyle name="常规 11 8 18" xfId="306"/>
    <cellStyle name="常规 11 8 19" xfId="307"/>
    <cellStyle name="常规 11 8 2" xfId="308"/>
    <cellStyle name="常规 11 8 20" xfId="302"/>
    <cellStyle name="常规 11 8 21" xfId="305"/>
    <cellStyle name="常规 11 8 22" xfId="25"/>
    <cellStyle name="常规 11 8 3" xfId="26"/>
    <cellStyle name="常规 11 8 4" xfId="309"/>
    <cellStyle name="常规 11 8 5" xfId="310"/>
    <cellStyle name="常规 11 8 6" xfId="312"/>
    <cellStyle name="常规 11 8 7" xfId="313"/>
    <cellStyle name="常规 11 8 8" xfId="314"/>
    <cellStyle name="常规 11 8 9" xfId="315"/>
    <cellStyle name="常规 11 9" xfId="316"/>
    <cellStyle name="常规 11 9 10" xfId="318"/>
    <cellStyle name="常规 11 9 11" xfId="321"/>
    <cellStyle name="常规 11 9 12" xfId="324"/>
    <cellStyle name="常规 11 9 13" xfId="326"/>
    <cellStyle name="常规 11 9 14" xfId="328"/>
    <cellStyle name="常规 11 9 15" xfId="330"/>
    <cellStyle name="常规 11 9 16" xfId="335"/>
    <cellStyle name="常规 11 9 17" xfId="339"/>
    <cellStyle name="常规 11 9 18" xfId="343"/>
    <cellStyle name="常规 11 9 19" xfId="346"/>
    <cellStyle name="常规 11 9 2" xfId="347"/>
    <cellStyle name="常规 11 9 20" xfId="331"/>
    <cellStyle name="常规 11 9 21" xfId="336"/>
    <cellStyle name="常规 11 9 22" xfId="340"/>
    <cellStyle name="常规 11 9 3" xfId="348"/>
    <cellStyle name="常规 11 9 4" xfId="291"/>
    <cellStyle name="常规 11 9 5" xfId="292"/>
    <cellStyle name="常规 11 9 6" xfId="296"/>
    <cellStyle name="常规 11 9 7" xfId="298"/>
    <cellStyle name="常规 11 9 8" xfId="300"/>
    <cellStyle name="常规 11 9 9" xfId="303"/>
    <cellStyle name="常规 12" xfId="17"/>
    <cellStyle name="常规 12 10" xfId="120"/>
    <cellStyle name="常规 12 11" xfId="122"/>
    <cellStyle name="常规 12 12" xfId="125"/>
    <cellStyle name="常规 12 13" xfId="128"/>
    <cellStyle name="常规 12 14" xfId="131"/>
    <cellStyle name="常规 12 15" xfId="133"/>
    <cellStyle name="常规 12 16" xfId="136"/>
    <cellStyle name="常规 12 17" xfId="349"/>
    <cellStyle name="常规 12 18" xfId="351"/>
    <cellStyle name="常规 12 19" xfId="352"/>
    <cellStyle name="常规 12 2" xfId="259"/>
    <cellStyle name="常规 12 20" xfId="134"/>
    <cellStyle name="常规 12 21" xfId="137"/>
    <cellStyle name="常规 12 22" xfId="350"/>
    <cellStyle name="常规 12 3" xfId="262"/>
    <cellStyle name="常规 12 4" xfId="266"/>
    <cellStyle name="常规 12 5" xfId="270"/>
    <cellStyle name="常规 12 6" xfId="274"/>
    <cellStyle name="常规 12 7" xfId="353"/>
    <cellStyle name="常规 12 8" xfId="355"/>
    <cellStyle name="常规 12 9" xfId="356"/>
    <cellStyle name="常规 13" xfId="53"/>
    <cellStyle name="常规 13 2" xfId="285"/>
    <cellStyle name="常规 14" xfId="54"/>
    <cellStyle name="常规 14 2" xfId="311"/>
    <cellStyle name="常规 15" xfId="58"/>
    <cellStyle name="常规 15 2" xfId="294"/>
    <cellStyle name="常规 16" xfId="44"/>
    <cellStyle name="常规 16 2" xfId="46"/>
    <cellStyle name="常规 17" xfId="61"/>
    <cellStyle name="常规 17 10" xfId="73"/>
    <cellStyle name="常规 17 11" xfId="77"/>
    <cellStyle name="常规 17 12" xfId="83"/>
    <cellStyle name="常规 17 13" xfId="87"/>
    <cellStyle name="常规 17 14" xfId="91"/>
    <cellStyle name="常规 17 15" xfId="94"/>
    <cellStyle name="常规 17 16" xfId="279"/>
    <cellStyle name="常规 17 17" xfId="357"/>
    <cellStyle name="常规 17 18" xfId="359"/>
    <cellStyle name="常规 17 19" xfId="158"/>
    <cellStyle name="常规 17 2" xfId="360"/>
    <cellStyle name="常规 17 20" xfId="95"/>
    <cellStyle name="常规 17 21" xfId="280"/>
    <cellStyle name="常规 17 22" xfId="358"/>
    <cellStyle name="常规 17 3" xfId="361"/>
    <cellStyle name="常规 17 4" xfId="362"/>
    <cellStyle name="常规 17 5" xfId="363"/>
    <cellStyle name="常规 17 6" xfId="364"/>
    <cellStyle name="常规 17 7" xfId="366"/>
    <cellStyle name="常规 17 8" xfId="367"/>
    <cellStyle name="常规 17 9" xfId="368"/>
    <cellStyle name="常规 18" xfId="64"/>
    <cellStyle name="常规 18 2" xfId="369"/>
    <cellStyle name="常规 19" xfId="66"/>
    <cellStyle name="常规 2" xfId="371"/>
    <cellStyle name="常规 2 10" xfId="372"/>
    <cellStyle name="常规 2 10 2" xfId="56"/>
    <cellStyle name="常规 2 11" xfId="373"/>
    <cellStyle name="常规 2 11 2" xfId="365"/>
    <cellStyle name="常规 2 12" xfId="374"/>
    <cellStyle name="常规 2 12 2" xfId="375"/>
    <cellStyle name="常规 2 13" xfId="376"/>
    <cellStyle name="常规 2 13 2" xfId="377"/>
    <cellStyle name="常规 2 14" xfId="378"/>
    <cellStyle name="常规 2 14 2" xfId="332"/>
    <cellStyle name="常规 2 15" xfId="379"/>
    <cellStyle name="常规 2 15 2" xfId="97"/>
    <cellStyle name="常规 2 16" xfId="381"/>
    <cellStyle name="常规 2 16 2" xfId="384"/>
    <cellStyle name="常规 2 17" xfId="386"/>
    <cellStyle name="常规 2 17 2" xfId="389"/>
    <cellStyle name="常规 2 18" xfId="394"/>
    <cellStyle name="常规 2 19" xfId="391"/>
    <cellStyle name="常规 2 2" xfId="397"/>
    <cellStyle name="常规 2 2 2" xfId="398"/>
    <cellStyle name="常规 2 20" xfId="380"/>
    <cellStyle name="常规 2 21" xfId="382"/>
    <cellStyle name="常规 2 22" xfId="387"/>
    <cellStyle name="常规 2 23" xfId="395"/>
    <cellStyle name="常规 2 24" xfId="392"/>
    <cellStyle name="常规 2 25" xfId="400"/>
    <cellStyle name="常规 2 26" xfId="4"/>
    <cellStyle name="常规 2 27" xfId="403"/>
    <cellStyle name="常规 2 28" xfId="406"/>
    <cellStyle name="常规 2 29" xfId="409"/>
    <cellStyle name="常规 2 3" xfId="411"/>
    <cellStyle name="常规 2 3 2" xfId="413"/>
    <cellStyle name="常规 2 30" xfId="401"/>
    <cellStyle name="常规 2 31" xfId="3"/>
    <cellStyle name="常规 2 32" xfId="404"/>
    <cellStyle name="常规 2 33" xfId="407"/>
    <cellStyle name="常规 2 34" xfId="410"/>
    <cellStyle name="常规 2 35" xfId="415"/>
    <cellStyle name="常规 2 36" xfId="417"/>
    <cellStyle name="常规 2 37" xfId="418"/>
    <cellStyle name="常规 2 38" xfId="419"/>
    <cellStyle name="常规 2 39" xfId="420"/>
    <cellStyle name="常规 2 4" xfId="421"/>
    <cellStyle name="常规 2 4 2" xfId="422"/>
    <cellStyle name="常规 2 40" xfId="416"/>
    <cellStyle name="常规 2 5" xfId="423"/>
    <cellStyle name="常规 2 5 2" xfId="424"/>
    <cellStyle name="常规 2 6" xfId="425"/>
    <cellStyle name="常规 2 6 2" xfId="219"/>
    <cellStyle name="常规 2 7" xfId="426"/>
    <cellStyle name="常规 2 7 2" xfId="427"/>
    <cellStyle name="常规 2 8" xfId="428"/>
    <cellStyle name="常规 2 8 2" xfId="429"/>
    <cellStyle name="常规 2 9" xfId="431"/>
    <cellStyle name="常规 2 9 2" xfId="412"/>
    <cellStyle name="常规 3" xfId="433"/>
    <cellStyle name="常规 3 10" xfId="435"/>
    <cellStyle name="常规 3 11" xfId="437"/>
    <cellStyle name="常规 3 12" xfId="439"/>
    <cellStyle name="常规 3 13" xfId="441"/>
    <cellStyle name="常规 3 14" xfId="2"/>
    <cellStyle name="常规 3 15" xfId="443"/>
    <cellStyle name="常规 3 16" xfId="445"/>
    <cellStyle name="常规 3 17" xfId="447"/>
    <cellStyle name="常规 3 18" xfId="449"/>
    <cellStyle name="常规 3 19" xfId="451"/>
    <cellStyle name="常规 3 2" xfId="454"/>
    <cellStyle name="常规 3 2 10" xfId="162"/>
    <cellStyle name="常规 3 2 11" xfId="165"/>
    <cellStyle name="常规 3 2 12" xfId="168"/>
    <cellStyle name="常规 3 2 13" xfId="171"/>
    <cellStyle name="常规 3 2 14" xfId="173"/>
    <cellStyle name="常规 3 2 15" xfId="175"/>
    <cellStyle name="常规 3 2 16" xfId="455"/>
    <cellStyle name="常规 3 2 17" xfId="227"/>
    <cellStyle name="常规 3 2 18" xfId="229"/>
    <cellStyle name="常规 3 2 19" xfId="231"/>
    <cellStyle name="常规 3 2 2" xfId="99"/>
    <cellStyle name="常规 3 2 20" xfId="176"/>
    <cellStyle name="常规 3 2 21" xfId="456"/>
    <cellStyle name="常规 3 2 3" xfId="102"/>
    <cellStyle name="常规 3 2 4" xfId="105"/>
    <cellStyle name="常规 3 2 5" xfId="108"/>
    <cellStyle name="常规 3 2 6" xfId="29"/>
    <cellStyle name="常规 3 2 7" xfId="112"/>
    <cellStyle name="常规 3 2 8" xfId="148"/>
    <cellStyle name="常规 3 2 9" xfId="150"/>
    <cellStyle name="常规 3 20" xfId="444"/>
    <cellStyle name="常规 3 21" xfId="446"/>
    <cellStyle name="常规 3 22" xfId="448"/>
    <cellStyle name="常规 3 23" xfId="450"/>
    <cellStyle name="常规 3 24" xfId="452"/>
    <cellStyle name="常规 3 3" xfId="457"/>
    <cellStyle name="常规 3 4" xfId="458"/>
    <cellStyle name="常规 3 5" xfId="459"/>
    <cellStyle name="常规 3 6" xfId="460"/>
    <cellStyle name="常规 3 7" xfId="461"/>
    <cellStyle name="常规 3 8" xfId="462"/>
    <cellStyle name="常规 3 9" xfId="463"/>
    <cellStyle name="常规 4" xfId="465"/>
    <cellStyle name="常规 4 10" xfId="467"/>
    <cellStyle name="常规 4 11" xfId="18"/>
    <cellStyle name="常规 4 12" xfId="12"/>
    <cellStyle name="常规 4 13" xfId="7"/>
    <cellStyle name="常规 4 14" xfId="19"/>
    <cellStyle name="常规 4 15" xfId="37"/>
    <cellStyle name="常规 4 16" xfId="40"/>
    <cellStyle name="常规 4 17" xfId="469"/>
    <cellStyle name="常规 4 18" xfId="470"/>
    <cellStyle name="常规 4 19" xfId="471"/>
    <cellStyle name="常规 4 2" xfId="242"/>
    <cellStyle name="常规 4 20" xfId="38"/>
    <cellStyle name="常规 4 21" xfId="41"/>
    <cellStyle name="常规 4 22" xfId="468"/>
    <cellStyle name="常规 4 3" xfId="245"/>
    <cellStyle name="常规 4 4" xfId="248"/>
    <cellStyle name="常规 4 5" xfId="250"/>
    <cellStyle name="常规 4 6" xfId="252"/>
    <cellStyle name="常规 4 7" xfId="472"/>
    <cellStyle name="常规 4 8" xfId="473"/>
    <cellStyle name="常规 4 9" xfId="116"/>
    <cellStyle name="常规 5" xfId="475"/>
    <cellStyle name="常规 5 10" xfId="477"/>
    <cellStyle name="常规 5 11" xfId="478"/>
    <cellStyle name="常规 5 12" xfId="479"/>
    <cellStyle name="常规 5 13" xfId="480"/>
    <cellStyle name="常规 5 14" xfId="481"/>
    <cellStyle name="常规 5 15" xfId="483"/>
    <cellStyle name="常规 5 16" xfId="485"/>
    <cellStyle name="常规 5 17" xfId="20"/>
    <cellStyle name="常规 5 18" xfId="486"/>
    <cellStyle name="常规 5 19" xfId="414"/>
    <cellStyle name="常规 5 2" xfId="13"/>
    <cellStyle name="常规 5 20" xfId="482"/>
    <cellStyle name="常规 5 21" xfId="484"/>
    <cellStyle name="常规 5 22" xfId="21"/>
    <cellStyle name="常规 5 3" xfId="487"/>
    <cellStyle name="常规 5 4" xfId="488"/>
    <cellStyle name="常规 5 5" xfId="489"/>
    <cellStyle name="常规 5 6" xfId="490"/>
    <cellStyle name="常规 5 7" xfId="491"/>
    <cellStyle name="常规 5 8" xfId="492"/>
    <cellStyle name="常规 5 9" xfId="493"/>
    <cellStyle name="常规 6" xfId="10"/>
    <cellStyle name="常规 6 10" xfId="434"/>
    <cellStyle name="常规 6 11" xfId="464"/>
    <cellStyle name="常规 6 12" xfId="474"/>
    <cellStyle name="常规 6 13" xfId="9"/>
    <cellStyle name="常规 6 14" xfId="495"/>
    <cellStyle name="常规 6 15" xfId="498"/>
    <cellStyle name="常规 6 16" xfId="500"/>
    <cellStyle name="常规 6 17" xfId="503"/>
    <cellStyle name="常规 6 18" xfId="504"/>
    <cellStyle name="常规 6 19" xfId="430"/>
    <cellStyle name="常规 6 2" xfId="506"/>
    <cellStyle name="常规 6 20" xfId="497"/>
    <cellStyle name="常规 6 21" xfId="499"/>
    <cellStyle name="常规 6 22" xfId="502"/>
    <cellStyle name="常规 6 3" xfId="507"/>
    <cellStyle name="常规 6 4" xfId="508"/>
    <cellStyle name="常规 6 5" xfId="11"/>
    <cellStyle name="常规 6 6" xfId="436"/>
    <cellStyle name="常规 6 7" xfId="438"/>
    <cellStyle name="常规 6 8" xfId="440"/>
    <cellStyle name="常规 6 9" xfId="442"/>
    <cellStyle name="常规 7" xfId="494"/>
    <cellStyle name="常规 7 2" xfId="146"/>
    <cellStyle name="常规 8" xfId="496"/>
    <cellStyle name="常规 8 10" xfId="509"/>
    <cellStyle name="常规 8 11" xfId="254"/>
    <cellStyle name="常规 8 12" xfId="256"/>
    <cellStyle name="常规 8 13" xfId="258"/>
    <cellStyle name="常规 8 14" xfId="261"/>
    <cellStyle name="常规 8 15" xfId="264"/>
    <cellStyle name="常规 8 16" xfId="268"/>
    <cellStyle name="常规 8 17" xfId="272"/>
    <cellStyle name="常规 8 18" xfId="276"/>
    <cellStyle name="常规 8 19" xfId="354"/>
    <cellStyle name="常规 8 2" xfId="31"/>
    <cellStyle name="常规 8 20" xfId="265"/>
    <cellStyle name="常规 8 21" xfId="269"/>
    <cellStyle name="常规 8 22" xfId="273"/>
    <cellStyle name="常规 8 3" xfId="23"/>
    <cellStyle name="常规 8 4" xfId="510"/>
    <cellStyle name="常规 8 5" xfId="511"/>
    <cellStyle name="常规 8 6" xfId="512"/>
    <cellStyle name="常规 8 7" xfId="513"/>
    <cellStyle name="常规 8 8" xfId="514"/>
    <cellStyle name="常规 8 9" xfId="515"/>
    <cellStyle name="常规 9" xfId="501"/>
    <cellStyle name="常规 9 10" xfId="516"/>
    <cellStyle name="常规 9 11" xfId="517"/>
    <cellStyle name="常规 9 12" xfId="518"/>
    <cellStyle name="常规 9 13" xfId="519"/>
    <cellStyle name="常规 9 14" xfId="520"/>
    <cellStyle name="常规 9 15" xfId="521"/>
    <cellStyle name="常规 9 16" xfId="523"/>
    <cellStyle name="常规 9 17" xfId="525"/>
    <cellStyle name="常规 9 18" xfId="527"/>
    <cellStyle name="常规 9 19" xfId="528"/>
    <cellStyle name="常规 9 2" xfId="78"/>
    <cellStyle name="常规 9 20" xfId="522"/>
    <cellStyle name="常规 9 21" xfId="524"/>
    <cellStyle name="常规 9 22" xfId="526"/>
    <cellStyle name="常规 9 3" xfId="529"/>
    <cellStyle name="常规 9 4" xfId="530"/>
    <cellStyle name="常规 9 5" xfId="531"/>
    <cellStyle name="常规 9 6" xfId="532"/>
    <cellStyle name="常规 9 7" xfId="533"/>
    <cellStyle name="常规 9 8" xfId="534"/>
    <cellStyle name="常规 9 9" xfId="156"/>
    <cellStyle name="普通_活用表_亿元表" xfId="535"/>
    <cellStyle name="千位分隔" xfId="6" builtinId="3"/>
    <cellStyle name="千位分隔 2" xfId="536"/>
    <cellStyle name="千位分隔 2 10" xfId="320"/>
    <cellStyle name="千位分隔 2 11" xfId="323"/>
    <cellStyle name="千位分隔 2 12" xfId="325"/>
    <cellStyle name="千位分隔 2 13" xfId="327"/>
    <cellStyle name="千位分隔 2 14" xfId="329"/>
    <cellStyle name="千位分隔 2 15" xfId="334"/>
    <cellStyle name="千位分隔 2 16" xfId="338"/>
    <cellStyle name="千位分隔 2 17" xfId="342"/>
    <cellStyle name="千位分隔 2 18" xfId="345"/>
    <cellStyle name="千位分隔 2 19" xfId="537"/>
    <cellStyle name="千位分隔 2 2" xfId="385"/>
    <cellStyle name="千位分隔 2 2 10" xfId="539"/>
    <cellStyle name="千位分隔 2 2 11" xfId="201"/>
    <cellStyle name="千位分隔 2 2 12" xfId="203"/>
    <cellStyle name="千位分隔 2 2 13" xfId="205"/>
    <cellStyle name="千位分隔 2 2 14" xfId="207"/>
    <cellStyle name="千位分隔 2 2 15" xfId="210"/>
    <cellStyle name="千位分隔 2 2 16" xfId="213"/>
    <cellStyle name="千位分隔 2 2 17" xfId="216"/>
    <cellStyle name="千位分隔 2 2 18" xfId="220"/>
    <cellStyle name="千位分隔 2 2 19" xfId="223"/>
    <cellStyle name="千位分隔 2 2 2" xfId="388"/>
    <cellStyle name="千位分隔 2 2 2 2" xfId="540"/>
    <cellStyle name="千位分隔 2 2 2 2 2" xfId="541"/>
    <cellStyle name="千位分隔 2 2 20" xfId="209"/>
    <cellStyle name="千位分隔 2 2 21" xfId="212"/>
    <cellStyle name="千位分隔 2 2 3" xfId="542"/>
    <cellStyle name="千位分隔 2 2 4" xfId="543"/>
    <cellStyle name="千位分隔 2 2 5" xfId="544"/>
    <cellStyle name="千位分隔 2 2 6" xfId="545"/>
    <cellStyle name="千位分隔 2 2 7" xfId="546"/>
    <cellStyle name="千位分隔 2 2 8" xfId="547"/>
    <cellStyle name="千位分隔 2 2 9" xfId="548"/>
    <cellStyle name="千位分隔 2 20" xfId="333"/>
    <cellStyle name="千位分隔 2 21" xfId="337"/>
    <cellStyle name="千位分隔 2 22" xfId="341"/>
    <cellStyle name="千位分隔 2 23" xfId="344"/>
    <cellStyle name="千位分隔 2 24" xfId="538"/>
    <cellStyle name="千位分隔 2 25" xfId="549"/>
    <cellStyle name="千位分隔 2 26" xfId="551"/>
    <cellStyle name="千位分隔 2 27" xfId="552"/>
    <cellStyle name="千位分隔 2 28" xfId="553"/>
    <cellStyle name="千位分隔 2 29" xfId="554"/>
    <cellStyle name="千位分隔 2 3" xfId="393"/>
    <cellStyle name="千位分隔 2 30" xfId="550"/>
    <cellStyle name="千位分隔 2 4" xfId="390"/>
    <cellStyle name="千位分隔 2 5" xfId="399"/>
    <cellStyle name="千位分隔 2 6" xfId="5"/>
    <cellStyle name="千位分隔 2 7" xfId="402"/>
    <cellStyle name="千位分隔 2 8" xfId="405"/>
    <cellStyle name="千位分隔 2 9" xfId="408"/>
    <cellStyle name="千位分隔 3" xfId="555"/>
    <cellStyle name="千位分隔 3 2" xfId="556"/>
    <cellStyle name="千位分隔 3 3" xfId="557"/>
    <cellStyle name="千位分隔 4" xfId="558"/>
    <cellStyle name="千位分隔 5" xfId="559"/>
    <cellStyle name="千位分隔 6" xfId="317"/>
    <cellStyle name="千位分隔 7" xfId="319"/>
    <cellStyle name="千位分隔 8" xfId="322"/>
    <cellStyle name="着色 6" xfId="111"/>
    <cellStyle name="着色 6 10" xfId="560"/>
    <cellStyle name="着色 6 2" xfId="561"/>
    <cellStyle name="着色 6 2 2" xfId="562"/>
    <cellStyle name="着色 6 3" xfId="383"/>
    <cellStyle name="着色 6 3 2" xfId="563"/>
    <cellStyle name="着色 6 4" xfId="564"/>
    <cellStyle name="着色 6 4 2" xfId="565"/>
    <cellStyle name="着色 6 5" xfId="566"/>
    <cellStyle name="着色 6 5 2" xfId="505"/>
    <cellStyle name="着色 6 6" xfId="370"/>
    <cellStyle name="着色 6 6 2" xfId="396"/>
    <cellStyle name="着色 6 7" xfId="432"/>
    <cellStyle name="着色 6 7 2" xfId="453"/>
    <cellStyle name="着色 6 8" xfId="466"/>
    <cellStyle name="着色 6 8 2" xfId="241"/>
    <cellStyle name="着色 6 9" xfId="476"/>
    <cellStyle name="着色 6 9 2" xfId="14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zoomScale="85" zoomScaleNormal="85" workbookViewId="0">
      <pane ySplit="5" topLeftCell="A6" activePane="bottomLeft" state="frozen"/>
      <selection pane="bottomLeft" activeCell="L10" sqref="L10"/>
    </sheetView>
  </sheetViews>
  <sheetFormatPr defaultColWidth="9" defaultRowHeight="14.25"/>
  <cols>
    <col min="1" max="1" width="16" style="3" customWidth="1"/>
    <col min="2" max="2" width="9" style="3"/>
    <col min="3" max="3" width="10.375" style="3" customWidth="1"/>
    <col min="4" max="7" width="9" style="3"/>
    <col min="8" max="8" width="24.125" style="3" customWidth="1"/>
    <col min="9" max="9" width="18.375" style="3" bestFit="1" customWidth="1"/>
    <col min="10" max="10" width="11.5" style="3" customWidth="1"/>
    <col min="11" max="11" width="18.375" style="3" bestFit="1" customWidth="1"/>
    <col min="12" max="12" width="17.25" style="3" bestFit="1" customWidth="1"/>
    <col min="13" max="13" width="12.625" style="3" customWidth="1"/>
    <col min="14" max="14" width="12.375" style="3" customWidth="1"/>
    <col min="15" max="15" width="12.5" style="3" customWidth="1"/>
    <col min="16" max="16" width="10.625" style="3" customWidth="1"/>
    <col min="17" max="17" width="19.25" style="3" customWidth="1"/>
    <col min="18" max="16384" width="9" style="3"/>
  </cols>
  <sheetData>
    <row r="1" spans="1:17" ht="22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7">
      <c r="A3" s="3" t="s">
        <v>1</v>
      </c>
      <c r="B3" s="3" t="s">
        <v>143</v>
      </c>
      <c r="Q3" s="3" t="s">
        <v>2</v>
      </c>
    </row>
    <row r="4" spans="1:17" s="1" customFormat="1" ht="45" customHeight="1">
      <c r="A4" s="52" t="s">
        <v>3</v>
      </c>
      <c r="B4" s="51" t="s">
        <v>4</v>
      </c>
      <c r="C4" s="51" t="s">
        <v>5</v>
      </c>
      <c r="D4" s="51" t="s">
        <v>6</v>
      </c>
      <c r="E4" s="51"/>
      <c r="F4" s="51" t="s">
        <v>7</v>
      </c>
      <c r="G4" s="51"/>
      <c r="H4" s="51" t="s">
        <v>8</v>
      </c>
      <c r="I4" s="56" t="s">
        <v>9</v>
      </c>
      <c r="J4" s="51" t="s">
        <v>10</v>
      </c>
      <c r="K4" s="57" t="s">
        <v>11</v>
      </c>
      <c r="L4" s="51" t="s">
        <v>12</v>
      </c>
      <c r="M4" s="56" t="s">
        <v>13</v>
      </c>
      <c r="N4" s="52" t="s">
        <v>14</v>
      </c>
      <c r="O4" s="52"/>
      <c r="P4" s="52"/>
      <c r="Q4" s="52" t="s">
        <v>15</v>
      </c>
    </row>
    <row r="5" spans="1:17" s="1" customFormat="1" ht="39" customHeight="1">
      <c r="A5" s="52"/>
      <c r="B5" s="51"/>
      <c r="C5" s="51"/>
      <c r="D5" s="5" t="s">
        <v>16</v>
      </c>
      <c r="E5" s="5" t="s">
        <v>17</v>
      </c>
      <c r="F5" s="5" t="s">
        <v>16</v>
      </c>
      <c r="G5" s="5" t="s">
        <v>17</v>
      </c>
      <c r="H5" s="51"/>
      <c r="I5" s="56"/>
      <c r="J5" s="51"/>
      <c r="K5" s="57"/>
      <c r="L5" s="51"/>
      <c r="M5" s="56"/>
      <c r="N5" s="4" t="s">
        <v>18</v>
      </c>
      <c r="O5" s="4" t="s">
        <v>19</v>
      </c>
      <c r="P5" s="4" t="s">
        <v>20</v>
      </c>
      <c r="Q5" s="52"/>
    </row>
    <row r="6" spans="1:17" ht="27" customHeight="1">
      <c r="A6" s="53" t="s">
        <v>21</v>
      </c>
      <c r="B6" s="54"/>
      <c r="C6" s="54"/>
      <c r="D6" s="54"/>
      <c r="E6" s="54"/>
      <c r="F6" s="54"/>
      <c r="G6" s="54"/>
      <c r="H6" s="55"/>
      <c r="I6" s="34">
        <f>I10+I16+I25+I29+I33+I35+I37+I39+I41+I43+I45+I48+I50+I87</f>
        <v>443394304.06</v>
      </c>
      <c r="J6" s="9"/>
      <c r="K6" s="34">
        <f>K10+K16+K25+K29+K33+K35+K37+K87</f>
        <v>211240196.27000001</v>
      </c>
      <c r="L6" s="34">
        <f>L10+L16+L25+L29+L33+L35+L37+L39+L41+L43+L45+L48+L50+L87</f>
        <v>443394304.06</v>
      </c>
      <c r="M6" s="22">
        <v>0.47639999999999999</v>
      </c>
      <c r="N6" s="21"/>
      <c r="O6" s="21"/>
      <c r="P6" s="21"/>
      <c r="Q6" s="21"/>
    </row>
    <row r="7" spans="1:17" ht="33" customHeight="1">
      <c r="A7" s="58" t="s">
        <v>22</v>
      </c>
      <c r="B7" s="7" t="s">
        <v>23</v>
      </c>
      <c r="C7" s="8" t="s">
        <v>24</v>
      </c>
      <c r="D7" s="8" t="s">
        <v>25</v>
      </c>
      <c r="E7" s="8" t="s">
        <v>26</v>
      </c>
      <c r="F7" s="9">
        <v>30299</v>
      </c>
      <c r="G7" s="9" t="s">
        <v>27</v>
      </c>
      <c r="H7" s="10" t="s">
        <v>28</v>
      </c>
      <c r="I7" s="27">
        <v>5000</v>
      </c>
      <c r="J7" s="28"/>
      <c r="K7" s="28">
        <v>0</v>
      </c>
      <c r="L7" s="28">
        <f t="shared" ref="L7:L70" si="0">I7</f>
        <v>5000</v>
      </c>
      <c r="M7" s="22">
        <f>K7/I7</f>
        <v>0</v>
      </c>
      <c r="N7" s="24" t="s">
        <v>138</v>
      </c>
      <c r="O7" s="24" t="s">
        <v>138</v>
      </c>
      <c r="P7" s="24" t="s">
        <v>138</v>
      </c>
      <c r="Q7" s="9"/>
    </row>
    <row r="8" spans="1:17" ht="33" customHeight="1">
      <c r="A8" s="59"/>
      <c r="B8" s="7" t="s">
        <v>23</v>
      </c>
      <c r="C8" s="8" t="s">
        <v>24</v>
      </c>
      <c r="D8" s="8" t="s">
        <v>25</v>
      </c>
      <c r="E8" s="8" t="s">
        <v>26</v>
      </c>
      <c r="F8" s="9">
        <v>30227</v>
      </c>
      <c r="G8" s="9" t="s">
        <v>29</v>
      </c>
      <c r="H8" s="10" t="s">
        <v>28</v>
      </c>
      <c r="I8" s="27">
        <v>65000</v>
      </c>
      <c r="J8" s="28"/>
      <c r="K8" s="28">
        <v>19946.669999999998</v>
      </c>
      <c r="L8" s="28">
        <f t="shared" si="0"/>
        <v>65000</v>
      </c>
      <c r="M8" s="22">
        <f t="shared" ref="M8:M71" si="1">K8/I8</f>
        <v>0.306871846153846</v>
      </c>
      <c r="N8" s="24" t="s">
        <v>138</v>
      </c>
      <c r="O8" s="24" t="s">
        <v>138</v>
      </c>
      <c r="P8" s="24" t="s">
        <v>138</v>
      </c>
      <c r="Q8" s="9"/>
    </row>
    <row r="9" spans="1:17" ht="33" customHeight="1">
      <c r="A9" s="60"/>
      <c r="B9" s="7" t="s">
        <v>23</v>
      </c>
      <c r="C9" s="8" t="s">
        <v>24</v>
      </c>
      <c r="D9" s="8" t="s">
        <v>25</v>
      </c>
      <c r="E9" s="8" t="s">
        <v>26</v>
      </c>
      <c r="F9" s="9">
        <v>30201</v>
      </c>
      <c r="G9" s="9" t="s">
        <v>30</v>
      </c>
      <c r="H9" s="10" t="s">
        <v>28</v>
      </c>
      <c r="I9" s="27">
        <v>50000</v>
      </c>
      <c r="J9" s="28"/>
      <c r="K9" s="28">
        <v>9429</v>
      </c>
      <c r="L9" s="28">
        <f t="shared" si="0"/>
        <v>50000</v>
      </c>
      <c r="M9" s="22">
        <f t="shared" si="1"/>
        <v>0.18858</v>
      </c>
      <c r="N9" s="24" t="s">
        <v>138</v>
      </c>
      <c r="O9" s="24" t="s">
        <v>138</v>
      </c>
      <c r="P9" s="24" t="s">
        <v>138</v>
      </c>
      <c r="Q9" s="9"/>
    </row>
    <row r="10" spans="1:17" ht="33" customHeight="1">
      <c r="A10" s="9" t="s">
        <v>21</v>
      </c>
      <c r="B10" s="7"/>
      <c r="C10" s="8"/>
      <c r="D10" s="8"/>
      <c r="E10" s="8"/>
      <c r="F10" s="9"/>
      <c r="G10" s="9"/>
      <c r="H10" s="10"/>
      <c r="I10" s="27">
        <f>SUM(I7:I9)</f>
        <v>120000</v>
      </c>
      <c r="J10" s="28"/>
      <c r="K10" s="28">
        <f>SUM(K7:K9)</f>
        <v>29375.67</v>
      </c>
      <c r="L10" s="28">
        <f t="shared" si="0"/>
        <v>120000</v>
      </c>
      <c r="M10" s="22">
        <f t="shared" si="1"/>
        <v>0.24479724999999999</v>
      </c>
      <c r="N10" s="24"/>
      <c r="O10" s="24"/>
      <c r="P10" s="24"/>
      <c r="Q10" s="9"/>
    </row>
    <row r="11" spans="1:17" ht="33.75">
      <c r="A11" s="58" t="s">
        <v>31</v>
      </c>
      <c r="B11" s="7" t="s">
        <v>23</v>
      </c>
      <c r="C11" s="11" t="s">
        <v>24</v>
      </c>
      <c r="D11" s="11" t="s">
        <v>25</v>
      </c>
      <c r="E11" s="11" t="s">
        <v>26</v>
      </c>
      <c r="F11" s="9">
        <v>30201</v>
      </c>
      <c r="G11" s="12" t="s">
        <v>30</v>
      </c>
      <c r="H11" s="10" t="s">
        <v>32</v>
      </c>
      <c r="I11" s="29">
        <v>62200</v>
      </c>
      <c r="J11" s="28"/>
      <c r="K11" s="28">
        <v>8108.6</v>
      </c>
      <c r="L11" s="28">
        <f t="shared" si="0"/>
        <v>62200</v>
      </c>
      <c r="M11" s="22">
        <f t="shared" si="1"/>
        <v>0.13036334405144701</v>
      </c>
      <c r="N11" s="24" t="s">
        <v>138</v>
      </c>
      <c r="O11" s="24" t="s">
        <v>138</v>
      </c>
      <c r="P11" s="24" t="s">
        <v>138</v>
      </c>
      <c r="Q11" s="9"/>
    </row>
    <row r="12" spans="1:17" ht="33.75">
      <c r="A12" s="59"/>
      <c r="B12" s="7" t="s">
        <v>23</v>
      </c>
      <c r="C12" s="11" t="s">
        <v>24</v>
      </c>
      <c r="D12" s="11" t="s">
        <v>25</v>
      </c>
      <c r="E12" s="11" t="s">
        <v>26</v>
      </c>
      <c r="F12" s="9">
        <v>30216</v>
      </c>
      <c r="G12" s="12" t="s">
        <v>33</v>
      </c>
      <c r="H12" s="10" t="s">
        <v>32</v>
      </c>
      <c r="I12" s="29">
        <v>20000</v>
      </c>
      <c r="J12" s="28"/>
      <c r="K12" s="28">
        <v>0</v>
      </c>
      <c r="L12" s="28">
        <f t="shared" si="0"/>
        <v>20000</v>
      </c>
      <c r="M12" s="22">
        <f t="shared" si="1"/>
        <v>0</v>
      </c>
      <c r="N12" s="24" t="s">
        <v>138</v>
      </c>
      <c r="O12" s="24" t="s">
        <v>138</v>
      </c>
      <c r="P12" s="24" t="s">
        <v>138</v>
      </c>
      <c r="Q12" s="9"/>
    </row>
    <row r="13" spans="1:17" ht="33.75">
      <c r="A13" s="59"/>
      <c r="B13" s="7" t="s">
        <v>23</v>
      </c>
      <c r="C13" s="11" t="s">
        <v>24</v>
      </c>
      <c r="D13" s="11" t="s">
        <v>25</v>
      </c>
      <c r="E13" s="11" t="s">
        <v>26</v>
      </c>
      <c r="F13" s="9">
        <v>30211</v>
      </c>
      <c r="G13" s="12" t="s">
        <v>34</v>
      </c>
      <c r="H13" s="10" t="s">
        <v>32</v>
      </c>
      <c r="I13" s="29">
        <v>6800</v>
      </c>
      <c r="J13" s="28"/>
      <c r="K13" s="28">
        <v>4933</v>
      </c>
      <c r="L13" s="28">
        <f t="shared" si="0"/>
        <v>6800</v>
      </c>
      <c r="M13" s="22">
        <f t="shared" si="1"/>
        <v>0.72544117647058803</v>
      </c>
      <c r="N13" s="24" t="s">
        <v>138</v>
      </c>
      <c r="O13" s="24" t="s">
        <v>138</v>
      </c>
      <c r="P13" s="24" t="s">
        <v>138</v>
      </c>
      <c r="Q13" s="9"/>
    </row>
    <row r="14" spans="1:17" ht="33.75">
      <c r="A14" s="59"/>
      <c r="B14" s="7" t="s">
        <v>23</v>
      </c>
      <c r="C14" s="11" t="s">
        <v>24</v>
      </c>
      <c r="D14" s="11" t="s">
        <v>25</v>
      </c>
      <c r="E14" s="11" t="s">
        <v>26</v>
      </c>
      <c r="F14" s="9">
        <v>31002</v>
      </c>
      <c r="G14" s="12" t="s">
        <v>35</v>
      </c>
      <c r="H14" s="10" t="s">
        <v>32</v>
      </c>
      <c r="I14" s="29">
        <v>1000</v>
      </c>
      <c r="J14" s="28"/>
      <c r="K14" s="28">
        <v>0</v>
      </c>
      <c r="L14" s="28">
        <f t="shared" si="0"/>
        <v>1000</v>
      </c>
      <c r="M14" s="22">
        <f t="shared" si="1"/>
        <v>0</v>
      </c>
      <c r="N14" s="24" t="s">
        <v>138</v>
      </c>
      <c r="O14" s="24" t="s">
        <v>138</v>
      </c>
      <c r="P14" s="24" t="s">
        <v>138</v>
      </c>
      <c r="Q14" s="9"/>
    </row>
    <row r="15" spans="1:17" ht="33.75">
      <c r="A15" s="60"/>
      <c r="B15" s="7" t="s">
        <v>23</v>
      </c>
      <c r="C15" s="11" t="s">
        <v>24</v>
      </c>
      <c r="D15" s="11" t="s">
        <v>25</v>
      </c>
      <c r="E15" s="11" t="s">
        <v>26</v>
      </c>
      <c r="F15" s="9">
        <v>30299</v>
      </c>
      <c r="G15" s="12" t="s">
        <v>27</v>
      </c>
      <c r="H15" s="10" t="s">
        <v>32</v>
      </c>
      <c r="I15" s="29">
        <v>10000</v>
      </c>
      <c r="J15" s="28"/>
      <c r="K15" s="28">
        <v>69.5</v>
      </c>
      <c r="L15" s="28">
        <f t="shared" si="0"/>
        <v>10000</v>
      </c>
      <c r="M15" s="22">
        <f t="shared" si="1"/>
        <v>6.9499999999999996E-3</v>
      </c>
      <c r="N15" s="24" t="s">
        <v>138</v>
      </c>
      <c r="O15" s="24" t="s">
        <v>138</v>
      </c>
      <c r="P15" s="24" t="s">
        <v>138</v>
      </c>
      <c r="Q15" s="9"/>
    </row>
    <row r="16" spans="1:17" ht="19.5" customHeight="1">
      <c r="A16" s="9" t="s">
        <v>21</v>
      </c>
      <c r="B16" s="9"/>
      <c r="C16" s="9"/>
      <c r="D16" s="9"/>
      <c r="E16" s="9"/>
      <c r="F16" s="9"/>
      <c r="G16" s="12"/>
      <c r="H16" s="9"/>
      <c r="I16" s="27">
        <f>SUM(I11:I15)</f>
        <v>100000</v>
      </c>
      <c r="J16" s="28"/>
      <c r="K16" s="27">
        <f>SUM(K11:K15)</f>
        <v>13111.1</v>
      </c>
      <c r="L16" s="28">
        <f t="shared" si="0"/>
        <v>100000</v>
      </c>
      <c r="M16" s="22">
        <f t="shared" si="1"/>
        <v>0.13111100000000001</v>
      </c>
      <c r="N16" s="24"/>
      <c r="O16" s="24"/>
      <c r="P16" s="24"/>
      <c r="Q16" s="9"/>
    </row>
    <row r="17" spans="1:17" ht="57">
      <c r="A17" s="58" t="s">
        <v>36</v>
      </c>
      <c r="B17" s="9" t="s">
        <v>37</v>
      </c>
      <c r="C17" s="11" t="s">
        <v>24</v>
      </c>
      <c r="D17" s="11" t="s">
        <v>38</v>
      </c>
      <c r="E17" s="11" t="s">
        <v>39</v>
      </c>
      <c r="F17" s="9">
        <v>31002</v>
      </c>
      <c r="G17" s="12" t="s">
        <v>35</v>
      </c>
      <c r="H17" s="10" t="s">
        <v>40</v>
      </c>
      <c r="I17" s="29">
        <v>46000</v>
      </c>
      <c r="J17" s="28"/>
      <c r="K17" s="28">
        <v>0</v>
      </c>
      <c r="L17" s="28">
        <f t="shared" si="0"/>
        <v>46000</v>
      </c>
      <c r="M17" s="22">
        <f t="shared" si="1"/>
        <v>0</v>
      </c>
      <c r="N17" s="35" t="s">
        <v>140</v>
      </c>
      <c r="O17" s="35" t="s">
        <v>140</v>
      </c>
      <c r="P17" s="35" t="s">
        <v>140</v>
      </c>
      <c r="Q17" s="9"/>
    </row>
    <row r="18" spans="1:17" ht="57">
      <c r="A18" s="59"/>
      <c r="B18" s="9" t="s">
        <v>37</v>
      </c>
      <c r="C18" s="11" t="s">
        <v>24</v>
      </c>
      <c r="D18" s="11" t="s">
        <v>41</v>
      </c>
      <c r="E18" s="11" t="s">
        <v>39</v>
      </c>
      <c r="F18" s="9">
        <v>30216</v>
      </c>
      <c r="G18" s="12" t="s">
        <v>33</v>
      </c>
      <c r="H18" s="10" t="s">
        <v>40</v>
      </c>
      <c r="I18" s="29">
        <v>20000</v>
      </c>
      <c r="J18" s="28"/>
      <c r="K18" s="30">
        <v>320</v>
      </c>
      <c r="L18" s="28">
        <f t="shared" si="0"/>
        <v>20000</v>
      </c>
      <c r="M18" s="22">
        <f t="shared" si="1"/>
        <v>1.6E-2</v>
      </c>
      <c r="N18" s="35" t="s">
        <v>140</v>
      </c>
      <c r="O18" s="35" t="s">
        <v>140</v>
      </c>
      <c r="P18" s="35" t="s">
        <v>140</v>
      </c>
      <c r="Q18" s="9"/>
    </row>
    <row r="19" spans="1:17" ht="57">
      <c r="A19" s="59"/>
      <c r="B19" s="9" t="s">
        <v>37</v>
      </c>
      <c r="C19" s="11" t="s">
        <v>24</v>
      </c>
      <c r="D19" s="11" t="s">
        <v>42</v>
      </c>
      <c r="E19" s="11" t="s">
        <v>39</v>
      </c>
      <c r="F19" s="9">
        <v>30201</v>
      </c>
      <c r="G19" s="12" t="s">
        <v>30</v>
      </c>
      <c r="H19" s="10" t="s">
        <v>40</v>
      </c>
      <c r="I19" s="29">
        <v>23200</v>
      </c>
      <c r="J19" s="28"/>
      <c r="K19" s="30">
        <v>392</v>
      </c>
      <c r="L19" s="28">
        <f t="shared" si="0"/>
        <v>23200</v>
      </c>
      <c r="M19" s="22">
        <f t="shared" si="1"/>
        <v>1.6896551724137902E-2</v>
      </c>
      <c r="N19" s="35" t="s">
        <v>140</v>
      </c>
      <c r="O19" s="35" t="s">
        <v>140</v>
      </c>
      <c r="P19" s="35" t="s">
        <v>140</v>
      </c>
      <c r="Q19" s="9"/>
    </row>
    <row r="20" spans="1:17" ht="57">
      <c r="A20" s="59"/>
      <c r="B20" s="9" t="s">
        <v>37</v>
      </c>
      <c r="C20" s="11" t="s">
        <v>24</v>
      </c>
      <c r="D20" s="11" t="s">
        <v>43</v>
      </c>
      <c r="E20" s="11" t="s">
        <v>39</v>
      </c>
      <c r="F20" s="9">
        <v>30227</v>
      </c>
      <c r="G20" s="12" t="s">
        <v>29</v>
      </c>
      <c r="H20" s="10" t="s">
        <v>40</v>
      </c>
      <c r="I20" s="29">
        <f>1423800+120000</f>
        <v>1543800</v>
      </c>
      <c r="J20" s="28"/>
      <c r="K20" s="28">
        <f>525232.08+520</f>
        <v>525752.07999999996</v>
      </c>
      <c r="L20" s="28">
        <f t="shared" si="0"/>
        <v>1543800</v>
      </c>
      <c r="M20" s="22">
        <f t="shared" si="1"/>
        <v>0.34055711879777201</v>
      </c>
      <c r="N20" s="35" t="s">
        <v>140</v>
      </c>
      <c r="O20" s="35" t="s">
        <v>140</v>
      </c>
      <c r="P20" s="35" t="s">
        <v>140</v>
      </c>
      <c r="Q20" s="9"/>
    </row>
    <row r="21" spans="1:17" ht="57">
      <c r="A21" s="59"/>
      <c r="B21" s="9" t="s">
        <v>37</v>
      </c>
      <c r="C21" s="11" t="s">
        <v>24</v>
      </c>
      <c r="D21" s="11" t="s">
        <v>44</v>
      </c>
      <c r="E21" s="11" t="s">
        <v>39</v>
      </c>
      <c r="F21" s="9">
        <v>31003</v>
      </c>
      <c r="G21" s="12" t="s">
        <v>45</v>
      </c>
      <c r="H21" s="10" t="s">
        <v>40</v>
      </c>
      <c r="I21" s="29">
        <v>164000</v>
      </c>
      <c r="J21" s="28"/>
      <c r="K21" s="28">
        <v>0</v>
      </c>
      <c r="L21" s="28">
        <f t="shared" si="0"/>
        <v>164000</v>
      </c>
      <c r="M21" s="22">
        <f t="shared" si="1"/>
        <v>0</v>
      </c>
      <c r="N21" s="35" t="s">
        <v>140</v>
      </c>
      <c r="O21" s="35" t="s">
        <v>140</v>
      </c>
      <c r="P21" s="35" t="s">
        <v>140</v>
      </c>
      <c r="Q21" s="9"/>
    </row>
    <row r="22" spans="1:17" ht="57">
      <c r="A22" s="59"/>
      <c r="B22" s="9" t="s">
        <v>37</v>
      </c>
      <c r="C22" s="11" t="s">
        <v>24</v>
      </c>
      <c r="D22" s="11" t="s">
        <v>46</v>
      </c>
      <c r="E22" s="11" t="s">
        <v>39</v>
      </c>
      <c r="F22" s="9">
        <v>30218</v>
      </c>
      <c r="G22" s="12" t="s">
        <v>47</v>
      </c>
      <c r="H22" s="10" t="s">
        <v>40</v>
      </c>
      <c r="I22" s="29">
        <v>50000</v>
      </c>
      <c r="J22" s="28"/>
      <c r="K22" s="28">
        <v>0</v>
      </c>
      <c r="L22" s="28">
        <f t="shared" si="0"/>
        <v>50000</v>
      </c>
      <c r="M22" s="22">
        <f t="shared" si="1"/>
        <v>0</v>
      </c>
      <c r="N22" s="35" t="s">
        <v>140</v>
      </c>
      <c r="O22" s="35" t="s">
        <v>140</v>
      </c>
      <c r="P22" s="35" t="s">
        <v>140</v>
      </c>
      <c r="Q22" s="9"/>
    </row>
    <row r="23" spans="1:17" ht="57">
      <c r="A23" s="59"/>
      <c r="B23" s="9" t="s">
        <v>37</v>
      </c>
      <c r="C23" s="11" t="s">
        <v>24</v>
      </c>
      <c r="D23" s="11" t="s">
        <v>48</v>
      </c>
      <c r="E23" s="11" t="s">
        <v>39</v>
      </c>
      <c r="F23" s="9">
        <v>30211</v>
      </c>
      <c r="G23" s="12" t="s">
        <v>34</v>
      </c>
      <c r="H23" s="10" t="s">
        <v>40</v>
      </c>
      <c r="I23" s="29">
        <v>3000</v>
      </c>
      <c r="J23" s="28"/>
      <c r="K23" s="28">
        <v>0</v>
      </c>
      <c r="L23" s="28">
        <f t="shared" si="0"/>
        <v>3000</v>
      </c>
      <c r="M23" s="22">
        <f t="shared" si="1"/>
        <v>0</v>
      </c>
      <c r="N23" s="35" t="s">
        <v>140</v>
      </c>
      <c r="O23" s="35" t="s">
        <v>140</v>
      </c>
      <c r="P23" s="35" t="s">
        <v>140</v>
      </c>
      <c r="Q23" s="9"/>
    </row>
    <row r="24" spans="1:17" ht="57">
      <c r="A24" s="60"/>
      <c r="B24" s="9" t="s">
        <v>37</v>
      </c>
      <c r="C24" s="11" t="s">
        <v>24</v>
      </c>
      <c r="D24" s="11" t="s">
        <v>49</v>
      </c>
      <c r="E24" s="11" t="s">
        <v>39</v>
      </c>
      <c r="F24" s="9">
        <v>30299</v>
      </c>
      <c r="G24" s="12" t="s">
        <v>27</v>
      </c>
      <c r="H24" s="10" t="s">
        <v>40</v>
      </c>
      <c r="I24" s="29">
        <v>50000</v>
      </c>
      <c r="J24" s="28"/>
      <c r="K24" s="30">
        <v>1440</v>
      </c>
      <c r="L24" s="28">
        <f t="shared" si="0"/>
        <v>50000</v>
      </c>
      <c r="M24" s="22">
        <f t="shared" si="1"/>
        <v>2.8799999999999999E-2</v>
      </c>
      <c r="N24" s="35" t="s">
        <v>140</v>
      </c>
      <c r="O24" s="35" t="s">
        <v>140</v>
      </c>
      <c r="P24" s="35" t="s">
        <v>140</v>
      </c>
      <c r="Q24" s="9"/>
    </row>
    <row r="25" spans="1:17" ht="19.5" customHeight="1">
      <c r="A25" s="9" t="s">
        <v>21</v>
      </c>
      <c r="B25" s="9"/>
      <c r="C25" s="9"/>
      <c r="D25" s="9"/>
      <c r="E25" s="9"/>
      <c r="F25" s="9"/>
      <c r="G25" s="12"/>
      <c r="H25" s="9"/>
      <c r="I25" s="28">
        <f>SUM(I17:I24)</f>
        <v>1900000</v>
      </c>
      <c r="J25" s="28"/>
      <c r="K25" s="28">
        <f>SUM(K17:K24)</f>
        <v>527904.07999999996</v>
      </c>
      <c r="L25" s="28">
        <f t="shared" si="0"/>
        <v>1900000</v>
      </c>
      <c r="M25" s="22">
        <f t="shared" si="1"/>
        <v>0.27784425263157891</v>
      </c>
      <c r="N25" s="24"/>
      <c r="O25" s="24"/>
      <c r="P25" s="24"/>
      <c r="Q25" s="9"/>
    </row>
    <row r="26" spans="1:17" ht="57">
      <c r="A26" s="58" t="s">
        <v>50</v>
      </c>
      <c r="B26" s="13" t="s">
        <v>23</v>
      </c>
      <c r="C26" s="25" t="s">
        <v>24</v>
      </c>
      <c r="D26" s="25" t="s">
        <v>51</v>
      </c>
      <c r="E26" s="25" t="s">
        <v>52</v>
      </c>
      <c r="F26" s="14">
        <v>30227</v>
      </c>
      <c r="G26" s="15" t="s">
        <v>53</v>
      </c>
      <c r="H26" s="14" t="s">
        <v>54</v>
      </c>
      <c r="I26" s="30">
        <v>42965254.899999999</v>
      </c>
      <c r="J26" s="28"/>
      <c r="K26" s="30">
        <v>9034745.0999999996</v>
      </c>
      <c r="L26" s="28">
        <f t="shared" si="0"/>
        <v>42965254.899999999</v>
      </c>
      <c r="M26" s="22">
        <f t="shared" si="1"/>
        <v>0.21028026299455299</v>
      </c>
      <c r="N26" s="24" t="s">
        <v>138</v>
      </c>
      <c r="O26" s="24" t="s">
        <v>138</v>
      </c>
      <c r="P26" s="24" t="s">
        <v>138</v>
      </c>
      <c r="Q26" s="9"/>
    </row>
    <row r="27" spans="1:17" ht="57">
      <c r="A27" s="59"/>
      <c r="B27" s="13" t="s">
        <v>23</v>
      </c>
      <c r="C27" s="25" t="s">
        <v>55</v>
      </c>
      <c r="D27" s="25" t="s">
        <v>56</v>
      </c>
      <c r="E27" s="25" t="s">
        <v>57</v>
      </c>
      <c r="F27" s="14">
        <v>30227</v>
      </c>
      <c r="G27" s="15" t="s">
        <v>29</v>
      </c>
      <c r="H27" s="14" t="s">
        <v>54</v>
      </c>
      <c r="I27" s="30">
        <v>43534745.100000001</v>
      </c>
      <c r="J27" s="28"/>
      <c r="K27" s="30">
        <v>0</v>
      </c>
      <c r="L27" s="28">
        <f t="shared" si="0"/>
        <v>43534745.100000001</v>
      </c>
      <c r="M27" s="22">
        <f t="shared" si="1"/>
        <v>0</v>
      </c>
      <c r="N27" s="24" t="s">
        <v>138</v>
      </c>
      <c r="O27" s="24" t="s">
        <v>138</v>
      </c>
      <c r="P27" s="24" t="s">
        <v>138</v>
      </c>
      <c r="Q27" s="9"/>
    </row>
    <row r="28" spans="1:17" ht="57">
      <c r="A28" s="60"/>
      <c r="B28" s="13" t="s">
        <v>23</v>
      </c>
      <c r="C28" s="25" t="s">
        <v>55</v>
      </c>
      <c r="D28" s="25" t="s">
        <v>58</v>
      </c>
      <c r="E28" s="25" t="s">
        <v>59</v>
      </c>
      <c r="F28" s="14">
        <v>30227</v>
      </c>
      <c r="G28" s="15" t="s">
        <v>29</v>
      </c>
      <c r="H28" s="14" t="s">
        <v>54</v>
      </c>
      <c r="I28" s="30">
        <v>8650000</v>
      </c>
      <c r="J28" s="28"/>
      <c r="K28" s="30">
        <v>4851492.1500000004</v>
      </c>
      <c r="L28" s="28">
        <f t="shared" si="0"/>
        <v>8650000</v>
      </c>
      <c r="M28" s="22">
        <f t="shared" si="1"/>
        <v>0.56086614450867101</v>
      </c>
      <c r="N28" s="24" t="s">
        <v>138</v>
      </c>
      <c r="O28" s="24" t="s">
        <v>138</v>
      </c>
      <c r="P28" s="24" t="s">
        <v>138</v>
      </c>
      <c r="Q28" s="9"/>
    </row>
    <row r="29" spans="1:17">
      <c r="A29" s="9" t="s">
        <v>21</v>
      </c>
      <c r="B29" s="9"/>
      <c r="C29" s="9"/>
      <c r="D29" s="9"/>
      <c r="E29" s="9"/>
      <c r="F29" s="9"/>
      <c r="G29" s="12"/>
      <c r="H29" s="9"/>
      <c r="I29" s="28">
        <f>SUM(I26:I28)</f>
        <v>95150000</v>
      </c>
      <c r="J29" s="28"/>
      <c r="K29" s="28">
        <f>SUM(K26:K28)</f>
        <v>13886237.25</v>
      </c>
      <c r="L29" s="28">
        <f t="shared" si="0"/>
        <v>95150000</v>
      </c>
      <c r="M29" s="22">
        <f t="shared" si="1"/>
        <v>0.14594048607461901</v>
      </c>
      <c r="N29" s="24"/>
      <c r="O29" s="24"/>
      <c r="P29" s="24"/>
      <c r="Q29" s="9"/>
    </row>
    <row r="30" spans="1:17" ht="33.75">
      <c r="A30" s="58" t="s">
        <v>60</v>
      </c>
      <c r="B30" s="13" t="s">
        <v>23</v>
      </c>
      <c r="C30" s="25" t="s">
        <v>24</v>
      </c>
      <c r="D30" s="25" t="s">
        <v>61</v>
      </c>
      <c r="E30" s="25" t="s">
        <v>62</v>
      </c>
      <c r="F30" s="14">
        <v>30227</v>
      </c>
      <c r="G30" s="15" t="s">
        <v>29</v>
      </c>
      <c r="H30" s="9" t="s">
        <v>60</v>
      </c>
      <c r="I30" s="30">
        <v>2330000</v>
      </c>
      <c r="J30" s="28"/>
      <c r="K30" s="30">
        <v>799244.62</v>
      </c>
      <c r="L30" s="28">
        <f t="shared" si="0"/>
        <v>2330000</v>
      </c>
      <c r="M30" s="22">
        <f t="shared" si="1"/>
        <v>0.343023442060086</v>
      </c>
      <c r="N30" s="24" t="s">
        <v>138</v>
      </c>
      <c r="O30" s="24" t="s">
        <v>138</v>
      </c>
      <c r="P30" s="24" t="s">
        <v>138</v>
      </c>
      <c r="Q30" s="9"/>
    </row>
    <row r="31" spans="1:17" ht="33.75">
      <c r="A31" s="59"/>
      <c r="B31" s="13" t="s">
        <v>23</v>
      </c>
      <c r="C31" s="25" t="s">
        <v>55</v>
      </c>
      <c r="D31" s="25" t="s">
        <v>63</v>
      </c>
      <c r="E31" s="25" t="s">
        <v>64</v>
      </c>
      <c r="F31" s="14">
        <v>30227</v>
      </c>
      <c r="G31" s="15" t="s">
        <v>29</v>
      </c>
      <c r="H31" s="9" t="s">
        <v>60</v>
      </c>
      <c r="I31" s="30">
        <v>2130000</v>
      </c>
      <c r="J31" s="28"/>
      <c r="K31" s="28">
        <v>0</v>
      </c>
      <c r="L31" s="28">
        <f t="shared" si="0"/>
        <v>2130000</v>
      </c>
      <c r="M31" s="22">
        <f t="shared" si="1"/>
        <v>0</v>
      </c>
      <c r="N31" s="24" t="s">
        <v>138</v>
      </c>
      <c r="O31" s="24" t="s">
        <v>138</v>
      </c>
      <c r="P31" s="24" t="s">
        <v>138</v>
      </c>
      <c r="Q31" s="9"/>
    </row>
    <row r="32" spans="1:17" ht="33.75">
      <c r="A32" s="60"/>
      <c r="B32" s="13" t="s">
        <v>23</v>
      </c>
      <c r="C32" s="25" t="s">
        <v>55</v>
      </c>
      <c r="D32" s="25" t="s">
        <v>58</v>
      </c>
      <c r="E32" s="25" t="s">
        <v>59</v>
      </c>
      <c r="F32" s="14">
        <v>30227</v>
      </c>
      <c r="G32" s="15" t="s">
        <v>29</v>
      </c>
      <c r="H32" s="9" t="s">
        <v>60</v>
      </c>
      <c r="I32" s="30">
        <v>7000000</v>
      </c>
      <c r="J32" s="28"/>
      <c r="K32" s="28">
        <v>0</v>
      </c>
      <c r="L32" s="28">
        <f t="shared" si="0"/>
        <v>7000000</v>
      </c>
      <c r="M32" s="22">
        <f t="shared" si="1"/>
        <v>0</v>
      </c>
      <c r="N32" s="24" t="s">
        <v>138</v>
      </c>
      <c r="O32" s="24" t="s">
        <v>138</v>
      </c>
      <c r="P32" s="24" t="s">
        <v>138</v>
      </c>
      <c r="Q32" s="9"/>
    </row>
    <row r="33" spans="1:17">
      <c r="A33" s="9" t="s">
        <v>21</v>
      </c>
      <c r="B33" s="9"/>
      <c r="C33" s="9"/>
      <c r="D33" s="9"/>
      <c r="E33" s="9"/>
      <c r="F33" s="9"/>
      <c r="G33" s="12"/>
      <c r="H33" s="14"/>
      <c r="I33" s="28">
        <f>SUM(I30:I32)</f>
        <v>11460000</v>
      </c>
      <c r="J33" s="28"/>
      <c r="K33" s="28">
        <f>SUM(K30:K32)</f>
        <v>799244.62</v>
      </c>
      <c r="L33" s="28">
        <f t="shared" si="0"/>
        <v>11460000</v>
      </c>
      <c r="M33" s="22">
        <f t="shared" si="1"/>
        <v>6.9742113438045372E-2</v>
      </c>
      <c r="N33" s="24"/>
      <c r="O33" s="24"/>
      <c r="P33" s="24"/>
      <c r="Q33" s="9"/>
    </row>
    <row r="34" spans="1:17" ht="71.25">
      <c r="A34" s="9" t="s">
        <v>65</v>
      </c>
      <c r="B34" s="13" t="s">
        <v>66</v>
      </c>
      <c r="C34" s="25" t="s">
        <v>67</v>
      </c>
      <c r="D34" s="25" t="s">
        <v>68</v>
      </c>
      <c r="E34" s="25" t="s">
        <v>69</v>
      </c>
      <c r="F34" s="9">
        <v>31005</v>
      </c>
      <c r="G34" s="12" t="s">
        <v>70</v>
      </c>
      <c r="H34" s="9" t="s">
        <v>71</v>
      </c>
      <c r="I34" s="30">
        <v>95000000</v>
      </c>
      <c r="J34" s="28"/>
      <c r="K34" s="30">
        <v>95000000</v>
      </c>
      <c r="L34" s="28">
        <f t="shared" si="0"/>
        <v>95000000</v>
      </c>
      <c r="M34" s="22">
        <f t="shared" si="1"/>
        <v>1</v>
      </c>
      <c r="N34" s="24" t="s">
        <v>138</v>
      </c>
      <c r="O34" s="24" t="s">
        <v>138</v>
      </c>
      <c r="P34" s="24" t="s">
        <v>138</v>
      </c>
      <c r="Q34" s="9"/>
    </row>
    <row r="35" spans="1:17">
      <c r="A35" s="9" t="s">
        <v>21</v>
      </c>
      <c r="B35" s="9"/>
      <c r="C35" s="9"/>
      <c r="D35" s="9"/>
      <c r="E35" s="9"/>
      <c r="F35" s="9"/>
      <c r="G35" s="12"/>
      <c r="H35" s="9"/>
      <c r="I35" s="28">
        <f>I34</f>
        <v>95000000</v>
      </c>
      <c r="J35" s="28"/>
      <c r="K35" s="28">
        <f>K34</f>
        <v>95000000</v>
      </c>
      <c r="L35" s="28">
        <f t="shared" si="0"/>
        <v>95000000</v>
      </c>
      <c r="M35" s="22">
        <f t="shared" si="1"/>
        <v>1</v>
      </c>
      <c r="N35" s="24"/>
      <c r="O35" s="24"/>
      <c r="P35" s="24"/>
      <c r="Q35" s="9"/>
    </row>
    <row r="36" spans="1:17" s="2" customFormat="1" ht="56.25">
      <c r="A36" s="16" t="s">
        <v>72</v>
      </c>
      <c r="B36" s="17" t="s">
        <v>66</v>
      </c>
      <c r="C36" s="26" t="s">
        <v>67</v>
      </c>
      <c r="D36" s="26" t="s">
        <v>68</v>
      </c>
      <c r="E36" s="26" t="s">
        <v>69</v>
      </c>
      <c r="F36" s="16">
        <v>31005</v>
      </c>
      <c r="G36" s="18" t="s">
        <v>70</v>
      </c>
      <c r="H36" s="26" t="s">
        <v>73</v>
      </c>
      <c r="I36" s="31">
        <v>85000000</v>
      </c>
      <c r="J36" s="32"/>
      <c r="K36" s="31">
        <v>85000000</v>
      </c>
      <c r="L36" s="32">
        <f t="shared" si="0"/>
        <v>85000000</v>
      </c>
      <c r="M36" s="23">
        <f t="shared" si="1"/>
        <v>1</v>
      </c>
      <c r="N36" s="24" t="s">
        <v>138</v>
      </c>
      <c r="O36" s="24" t="s">
        <v>138</v>
      </c>
      <c r="P36" s="24" t="s">
        <v>138</v>
      </c>
      <c r="Q36" s="16"/>
    </row>
    <row r="37" spans="1:17">
      <c r="A37" s="9" t="s">
        <v>21</v>
      </c>
      <c r="B37" s="9"/>
      <c r="C37" s="9"/>
      <c r="D37" s="9"/>
      <c r="E37" s="9"/>
      <c r="F37" s="9"/>
      <c r="G37" s="12"/>
      <c r="H37" s="25"/>
      <c r="I37" s="28">
        <f>I36</f>
        <v>85000000</v>
      </c>
      <c r="J37" s="28"/>
      <c r="K37" s="28">
        <f>K36</f>
        <v>85000000</v>
      </c>
      <c r="L37" s="28">
        <f t="shared" si="0"/>
        <v>85000000</v>
      </c>
      <c r="M37" s="22">
        <f t="shared" si="1"/>
        <v>1</v>
      </c>
      <c r="N37" s="24"/>
      <c r="O37" s="24"/>
      <c r="P37" s="24"/>
      <c r="Q37" s="9"/>
    </row>
    <row r="38" spans="1:17" s="2" customFormat="1" ht="56.25">
      <c r="A38" s="26" t="s">
        <v>74</v>
      </c>
      <c r="B38" s="17" t="s">
        <v>66</v>
      </c>
      <c r="C38" s="26" t="s">
        <v>67</v>
      </c>
      <c r="D38" s="26" t="s">
        <v>68</v>
      </c>
      <c r="E38" s="26" t="s">
        <v>69</v>
      </c>
      <c r="F38" s="16">
        <v>31005</v>
      </c>
      <c r="G38" s="18" t="s">
        <v>70</v>
      </c>
      <c r="H38" s="26" t="s">
        <v>75</v>
      </c>
      <c r="I38" s="31">
        <v>52000000</v>
      </c>
      <c r="J38" s="32"/>
      <c r="K38" s="32">
        <v>0</v>
      </c>
      <c r="L38" s="32">
        <f t="shared" si="0"/>
        <v>52000000</v>
      </c>
      <c r="M38" s="23">
        <f t="shared" si="1"/>
        <v>0</v>
      </c>
      <c r="N38" s="24" t="s">
        <v>138</v>
      </c>
      <c r="O38" s="24" t="s">
        <v>138</v>
      </c>
      <c r="P38" s="24" t="s">
        <v>138</v>
      </c>
      <c r="Q38" s="16"/>
    </row>
    <row r="39" spans="1:17">
      <c r="A39" s="9" t="s">
        <v>21</v>
      </c>
      <c r="B39" s="9"/>
      <c r="C39" s="9"/>
      <c r="D39" s="9"/>
      <c r="E39" s="9"/>
      <c r="F39" s="9"/>
      <c r="G39" s="12"/>
      <c r="H39" s="9"/>
      <c r="I39" s="28">
        <f>I38</f>
        <v>52000000</v>
      </c>
      <c r="J39" s="28"/>
      <c r="K39" s="28">
        <v>0</v>
      </c>
      <c r="L39" s="28">
        <f t="shared" si="0"/>
        <v>52000000</v>
      </c>
      <c r="M39" s="22">
        <f t="shared" si="1"/>
        <v>0</v>
      </c>
      <c r="N39" s="24"/>
      <c r="O39" s="24"/>
      <c r="P39" s="24"/>
      <c r="Q39" s="9"/>
    </row>
    <row r="40" spans="1:17" s="2" customFormat="1" ht="33.75">
      <c r="A40" s="26" t="s">
        <v>76</v>
      </c>
      <c r="B40" s="17" t="s">
        <v>66</v>
      </c>
      <c r="C40" s="26" t="s">
        <v>77</v>
      </c>
      <c r="D40" s="26" t="s">
        <v>78</v>
      </c>
      <c r="E40" s="26" t="s">
        <v>79</v>
      </c>
      <c r="F40" s="16">
        <v>31005</v>
      </c>
      <c r="G40" s="18" t="s">
        <v>70</v>
      </c>
      <c r="H40" s="26" t="s">
        <v>80</v>
      </c>
      <c r="I40" s="31">
        <v>100000</v>
      </c>
      <c r="J40" s="32"/>
      <c r="K40" s="32">
        <v>0</v>
      </c>
      <c r="L40" s="32">
        <f t="shared" si="0"/>
        <v>100000</v>
      </c>
      <c r="M40" s="23">
        <f t="shared" si="1"/>
        <v>0</v>
      </c>
      <c r="N40" s="24" t="s">
        <v>138</v>
      </c>
      <c r="O40" s="24" t="s">
        <v>138</v>
      </c>
      <c r="P40" s="24" t="s">
        <v>138</v>
      </c>
      <c r="Q40" s="16"/>
    </row>
    <row r="41" spans="1:17">
      <c r="A41" s="9" t="s">
        <v>21</v>
      </c>
      <c r="B41" s="9"/>
      <c r="C41" s="9"/>
      <c r="D41" s="9"/>
      <c r="E41" s="9"/>
      <c r="F41" s="9"/>
      <c r="G41" s="12"/>
      <c r="H41" s="9"/>
      <c r="I41" s="28">
        <f>I40</f>
        <v>100000</v>
      </c>
      <c r="J41" s="28"/>
      <c r="K41" s="28">
        <v>0</v>
      </c>
      <c r="L41" s="28">
        <f t="shared" si="0"/>
        <v>100000</v>
      </c>
      <c r="M41" s="22">
        <f t="shared" si="1"/>
        <v>0</v>
      </c>
      <c r="N41" s="24"/>
      <c r="O41" s="24"/>
      <c r="P41" s="24"/>
      <c r="Q41" s="9"/>
    </row>
    <row r="42" spans="1:17" ht="33.75">
      <c r="A42" s="25" t="s">
        <v>81</v>
      </c>
      <c r="B42" s="13" t="s">
        <v>82</v>
      </c>
      <c r="C42" s="25" t="s">
        <v>83</v>
      </c>
      <c r="D42" s="25" t="s">
        <v>84</v>
      </c>
      <c r="E42" s="25" t="s">
        <v>85</v>
      </c>
      <c r="F42" s="9">
        <v>30227</v>
      </c>
      <c r="G42" s="19" t="s">
        <v>29</v>
      </c>
      <c r="H42" s="25" t="s">
        <v>141</v>
      </c>
      <c r="I42" s="30">
        <v>50000</v>
      </c>
      <c r="J42" s="28"/>
      <c r="K42" s="28">
        <v>0</v>
      </c>
      <c r="L42" s="28">
        <f t="shared" si="0"/>
        <v>50000</v>
      </c>
      <c r="M42" s="22">
        <f t="shared" si="1"/>
        <v>0</v>
      </c>
      <c r="N42" s="24" t="s">
        <v>138</v>
      </c>
      <c r="O42" s="24" t="s">
        <v>138</v>
      </c>
      <c r="P42" s="24" t="s">
        <v>138</v>
      </c>
      <c r="Q42" s="9"/>
    </row>
    <row r="43" spans="1:17">
      <c r="A43" s="9" t="s">
        <v>21</v>
      </c>
      <c r="B43" s="9"/>
      <c r="C43" s="9"/>
      <c r="D43" s="9"/>
      <c r="E43" s="9"/>
      <c r="F43" s="9"/>
      <c r="G43" s="12"/>
      <c r="H43" s="9"/>
      <c r="I43" s="28">
        <f>I42</f>
        <v>50000</v>
      </c>
      <c r="J43" s="28"/>
      <c r="K43" s="28">
        <v>0</v>
      </c>
      <c r="L43" s="28">
        <f t="shared" si="0"/>
        <v>50000</v>
      </c>
      <c r="M43" s="22">
        <f t="shared" si="1"/>
        <v>0</v>
      </c>
      <c r="N43" s="24"/>
      <c r="O43" s="24"/>
      <c r="P43" s="24"/>
      <c r="Q43" s="9"/>
    </row>
    <row r="44" spans="1:17" s="2" customFormat="1" ht="33.75">
      <c r="A44" s="26" t="s">
        <v>86</v>
      </c>
      <c r="B44" s="17" t="s">
        <v>82</v>
      </c>
      <c r="C44" s="26" t="s">
        <v>83</v>
      </c>
      <c r="D44" s="26" t="s">
        <v>87</v>
      </c>
      <c r="E44" s="26" t="s">
        <v>88</v>
      </c>
      <c r="F44" s="16">
        <v>31005</v>
      </c>
      <c r="G44" s="18" t="s">
        <v>70</v>
      </c>
      <c r="H44" s="26" t="s">
        <v>142</v>
      </c>
      <c r="I44" s="31">
        <v>2000000</v>
      </c>
      <c r="J44" s="32"/>
      <c r="K44" s="32">
        <v>0</v>
      </c>
      <c r="L44" s="32">
        <f t="shared" si="0"/>
        <v>2000000</v>
      </c>
      <c r="M44" s="23">
        <f t="shared" si="1"/>
        <v>0</v>
      </c>
      <c r="N44" s="24" t="s">
        <v>138</v>
      </c>
      <c r="O44" s="24" t="s">
        <v>138</v>
      </c>
      <c r="P44" s="24" t="s">
        <v>138</v>
      </c>
      <c r="Q44" s="16"/>
    </row>
    <row r="45" spans="1:17">
      <c r="A45" s="9" t="s">
        <v>21</v>
      </c>
      <c r="B45" s="9"/>
      <c r="C45" s="9"/>
      <c r="D45" s="9"/>
      <c r="E45" s="9"/>
      <c r="F45" s="9"/>
      <c r="G45" s="12"/>
      <c r="H45" s="9"/>
      <c r="I45" s="28">
        <f>I44</f>
        <v>2000000</v>
      </c>
      <c r="J45" s="28"/>
      <c r="K45" s="28">
        <v>0</v>
      </c>
      <c r="L45" s="28">
        <f t="shared" si="0"/>
        <v>2000000</v>
      </c>
      <c r="M45" s="22">
        <f t="shared" si="1"/>
        <v>0</v>
      </c>
      <c r="N45" s="24"/>
      <c r="O45" s="24"/>
      <c r="P45" s="24"/>
      <c r="Q45" s="9"/>
    </row>
    <row r="46" spans="1:17" s="2" customFormat="1" ht="45">
      <c r="A46" s="26" t="s">
        <v>89</v>
      </c>
      <c r="B46" s="17" t="s">
        <v>82</v>
      </c>
      <c r="C46" s="26" t="s">
        <v>77</v>
      </c>
      <c r="D46" s="26" t="s">
        <v>90</v>
      </c>
      <c r="E46" s="26" t="s">
        <v>91</v>
      </c>
      <c r="F46" s="16">
        <v>31005</v>
      </c>
      <c r="G46" s="20" t="s">
        <v>70</v>
      </c>
      <c r="H46" s="26" t="s">
        <v>92</v>
      </c>
      <c r="I46" s="31">
        <v>40000</v>
      </c>
      <c r="J46" s="32"/>
      <c r="K46" s="32">
        <v>0</v>
      </c>
      <c r="L46" s="32">
        <f t="shared" si="0"/>
        <v>40000</v>
      </c>
      <c r="M46" s="23">
        <f t="shared" si="1"/>
        <v>0</v>
      </c>
      <c r="N46" s="24" t="s">
        <v>138</v>
      </c>
      <c r="O46" s="24" t="s">
        <v>138</v>
      </c>
      <c r="P46" s="24" t="s">
        <v>138</v>
      </c>
      <c r="Q46" s="16"/>
    </row>
    <row r="47" spans="1:17" s="2" customFormat="1" ht="45">
      <c r="A47" s="26" t="s">
        <v>89</v>
      </c>
      <c r="B47" s="17" t="s">
        <v>82</v>
      </c>
      <c r="C47" s="26" t="s">
        <v>83</v>
      </c>
      <c r="D47" s="26" t="s">
        <v>93</v>
      </c>
      <c r="E47" s="26" t="s">
        <v>94</v>
      </c>
      <c r="F47" s="16">
        <v>31005</v>
      </c>
      <c r="G47" s="20" t="s">
        <v>70</v>
      </c>
      <c r="H47" s="26" t="s">
        <v>92</v>
      </c>
      <c r="I47" s="31">
        <v>440000</v>
      </c>
      <c r="J47" s="32"/>
      <c r="K47" s="32">
        <v>0</v>
      </c>
      <c r="L47" s="32">
        <f t="shared" si="0"/>
        <v>440000</v>
      </c>
      <c r="M47" s="23">
        <f t="shared" si="1"/>
        <v>0</v>
      </c>
      <c r="N47" s="24" t="s">
        <v>138</v>
      </c>
      <c r="O47" s="24" t="s">
        <v>138</v>
      </c>
      <c r="P47" s="24" t="s">
        <v>138</v>
      </c>
      <c r="Q47" s="16"/>
    </row>
    <row r="48" spans="1:17">
      <c r="A48" s="9" t="s">
        <v>21</v>
      </c>
      <c r="B48" s="9"/>
      <c r="C48" s="9"/>
      <c r="D48" s="9"/>
      <c r="E48" s="9"/>
      <c r="F48" s="9"/>
      <c r="G48" s="12"/>
      <c r="H48" s="9"/>
      <c r="I48" s="28">
        <f>I46+I47</f>
        <v>480000</v>
      </c>
      <c r="J48" s="28"/>
      <c r="K48" s="28">
        <v>0</v>
      </c>
      <c r="L48" s="28">
        <f t="shared" si="0"/>
        <v>480000</v>
      </c>
      <c r="M48" s="22">
        <f t="shared" si="1"/>
        <v>0</v>
      </c>
      <c r="N48" s="24"/>
      <c r="O48" s="24"/>
      <c r="P48" s="24"/>
      <c r="Q48" s="9"/>
    </row>
    <row r="49" spans="1:17" ht="33.75">
      <c r="A49" s="25" t="s">
        <v>95</v>
      </c>
      <c r="B49" s="13" t="s">
        <v>96</v>
      </c>
      <c r="C49" s="25" t="s">
        <v>97</v>
      </c>
      <c r="D49" s="25" t="s">
        <v>93</v>
      </c>
      <c r="E49" s="25" t="s">
        <v>94</v>
      </c>
      <c r="F49" s="9">
        <v>31005</v>
      </c>
      <c r="G49" s="12" t="s">
        <v>70</v>
      </c>
      <c r="H49" s="25" t="s">
        <v>98</v>
      </c>
      <c r="I49" s="30">
        <v>34304.06</v>
      </c>
      <c r="J49" s="28"/>
      <c r="K49" s="28">
        <v>0</v>
      </c>
      <c r="L49" s="28">
        <f t="shared" si="0"/>
        <v>34304.06</v>
      </c>
      <c r="M49" s="22">
        <f t="shared" si="1"/>
        <v>0</v>
      </c>
      <c r="N49" s="24" t="s">
        <v>138</v>
      </c>
      <c r="O49" s="24" t="s">
        <v>138</v>
      </c>
      <c r="P49" s="24" t="s">
        <v>138</v>
      </c>
      <c r="Q49" s="9"/>
    </row>
    <row r="50" spans="1:17">
      <c r="A50" s="9" t="s">
        <v>21</v>
      </c>
      <c r="B50" s="9"/>
      <c r="C50" s="9"/>
      <c r="D50" s="9"/>
      <c r="E50" s="9"/>
      <c r="F50" s="9"/>
      <c r="G50" s="12"/>
      <c r="H50" s="9"/>
      <c r="I50" s="28">
        <f>I49</f>
        <v>34304.06</v>
      </c>
      <c r="J50" s="28"/>
      <c r="K50" s="28">
        <v>0</v>
      </c>
      <c r="L50" s="28">
        <f t="shared" si="0"/>
        <v>34304.06</v>
      </c>
      <c r="M50" s="22">
        <f t="shared" si="1"/>
        <v>0</v>
      </c>
      <c r="N50" s="24"/>
      <c r="O50" s="24"/>
      <c r="P50" s="24"/>
      <c r="Q50" s="9"/>
    </row>
    <row r="51" spans="1:17" ht="33.75">
      <c r="A51" s="25" t="s">
        <v>99</v>
      </c>
      <c r="B51" s="13" t="s">
        <v>23</v>
      </c>
      <c r="C51" s="25" t="s">
        <v>55</v>
      </c>
      <c r="D51" s="25" t="s">
        <v>78</v>
      </c>
      <c r="E51" s="25" t="s">
        <v>79</v>
      </c>
      <c r="F51" s="9">
        <v>31005</v>
      </c>
      <c r="G51" s="12" t="s">
        <v>70</v>
      </c>
      <c r="H51" s="25" t="s">
        <v>99</v>
      </c>
      <c r="I51" s="28">
        <v>1000000</v>
      </c>
      <c r="J51" s="28"/>
      <c r="K51" s="28">
        <v>308806.17</v>
      </c>
      <c r="L51" s="28">
        <f t="shared" si="0"/>
        <v>1000000</v>
      </c>
      <c r="M51" s="22">
        <f t="shared" si="1"/>
        <v>0.30880616999999999</v>
      </c>
      <c r="N51" s="24" t="s">
        <v>138</v>
      </c>
      <c r="O51" s="24" t="s">
        <v>138</v>
      </c>
      <c r="P51" s="24" t="s">
        <v>138</v>
      </c>
      <c r="Q51" s="9"/>
    </row>
    <row r="52" spans="1:17" ht="33.75">
      <c r="A52" s="25" t="s">
        <v>100</v>
      </c>
      <c r="B52" s="13" t="s">
        <v>23</v>
      </c>
      <c r="C52" s="25" t="s">
        <v>55</v>
      </c>
      <c r="D52" s="25" t="s">
        <v>78</v>
      </c>
      <c r="E52" s="25" t="s">
        <v>79</v>
      </c>
      <c r="F52" s="9">
        <v>31005</v>
      </c>
      <c r="G52" s="12" t="s">
        <v>70</v>
      </c>
      <c r="H52" s="25" t="s">
        <v>100</v>
      </c>
      <c r="I52" s="30">
        <v>12610000</v>
      </c>
      <c r="J52" s="28"/>
      <c r="K52" s="30">
        <v>51259.47</v>
      </c>
      <c r="L52" s="28">
        <f t="shared" si="0"/>
        <v>12610000</v>
      </c>
      <c r="M52" s="22">
        <f t="shared" si="1"/>
        <v>4.0649857256145902E-3</v>
      </c>
      <c r="N52" s="24" t="s">
        <v>138</v>
      </c>
      <c r="O52" s="24" t="s">
        <v>138</v>
      </c>
      <c r="P52" s="24" t="s">
        <v>138</v>
      </c>
      <c r="Q52" s="9"/>
    </row>
    <row r="53" spans="1:17" ht="33.75">
      <c r="A53" s="25" t="s">
        <v>101</v>
      </c>
      <c r="B53" s="13" t="s">
        <v>23</v>
      </c>
      <c r="C53" s="25" t="s">
        <v>55</v>
      </c>
      <c r="D53" s="25" t="s">
        <v>78</v>
      </c>
      <c r="E53" s="25" t="s">
        <v>79</v>
      </c>
      <c r="F53" s="9">
        <v>31005</v>
      </c>
      <c r="G53" s="12" t="s">
        <v>70</v>
      </c>
      <c r="H53" s="25" t="s">
        <v>101</v>
      </c>
      <c r="I53" s="30">
        <v>1940000</v>
      </c>
      <c r="J53" s="28"/>
      <c r="K53" s="30">
        <v>9295.5400000000009</v>
      </c>
      <c r="L53" s="28">
        <f t="shared" si="0"/>
        <v>1940000</v>
      </c>
      <c r="M53" s="22">
        <f t="shared" si="1"/>
        <v>4.7915154639175299E-3</v>
      </c>
      <c r="N53" s="24" t="s">
        <v>138</v>
      </c>
      <c r="O53" s="24" t="s">
        <v>138</v>
      </c>
      <c r="P53" s="24" t="s">
        <v>138</v>
      </c>
      <c r="Q53" s="9"/>
    </row>
    <row r="54" spans="1:17" ht="33.75">
      <c r="A54" s="25" t="s">
        <v>102</v>
      </c>
      <c r="B54" s="13" t="s">
        <v>23</v>
      </c>
      <c r="C54" s="25" t="s">
        <v>55</v>
      </c>
      <c r="D54" s="25" t="s">
        <v>78</v>
      </c>
      <c r="E54" s="25" t="s">
        <v>79</v>
      </c>
      <c r="F54" s="9">
        <v>31005</v>
      </c>
      <c r="G54" s="12" t="s">
        <v>70</v>
      </c>
      <c r="H54" s="25" t="s">
        <v>102</v>
      </c>
      <c r="I54" s="30">
        <v>2000000</v>
      </c>
      <c r="J54" s="28"/>
      <c r="K54" s="30">
        <v>0</v>
      </c>
      <c r="L54" s="28">
        <f t="shared" si="0"/>
        <v>2000000</v>
      </c>
      <c r="M54" s="22">
        <f t="shared" si="1"/>
        <v>0</v>
      </c>
      <c r="N54" s="24" t="s">
        <v>138</v>
      </c>
      <c r="O54" s="24" t="s">
        <v>138</v>
      </c>
      <c r="P54" s="24" t="s">
        <v>138</v>
      </c>
      <c r="Q54" s="9"/>
    </row>
    <row r="55" spans="1:17" ht="33.75">
      <c r="A55" s="25" t="s">
        <v>103</v>
      </c>
      <c r="B55" s="13" t="s">
        <v>23</v>
      </c>
      <c r="C55" s="25" t="s">
        <v>55</v>
      </c>
      <c r="D55" s="25" t="s">
        <v>78</v>
      </c>
      <c r="E55" s="25" t="s">
        <v>79</v>
      </c>
      <c r="F55" s="9">
        <v>31005</v>
      </c>
      <c r="G55" s="12" t="s">
        <v>70</v>
      </c>
      <c r="H55" s="25" t="s">
        <v>103</v>
      </c>
      <c r="I55" s="28">
        <v>7000000</v>
      </c>
      <c r="J55" s="28"/>
      <c r="K55" s="28">
        <v>500061.07</v>
      </c>
      <c r="L55" s="28">
        <f t="shared" si="0"/>
        <v>7000000</v>
      </c>
      <c r="M55" s="22">
        <f t="shared" si="1"/>
        <v>7.1437295714285698E-2</v>
      </c>
      <c r="N55" s="24" t="s">
        <v>138</v>
      </c>
      <c r="O55" s="24" t="s">
        <v>138</v>
      </c>
      <c r="P55" s="24" t="s">
        <v>138</v>
      </c>
      <c r="Q55" s="9"/>
    </row>
    <row r="56" spans="1:17" ht="33.75">
      <c r="A56" s="25" t="s">
        <v>104</v>
      </c>
      <c r="B56" s="13" t="s">
        <v>23</v>
      </c>
      <c r="C56" s="25" t="s">
        <v>55</v>
      </c>
      <c r="D56" s="25" t="s">
        <v>78</v>
      </c>
      <c r="E56" s="25" t="s">
        <v>79</v>
      </c>
      <c r="F56" s="9">
        <v>31005</v>
      </c>
      <c r="G56" s="12" t="s">
        <v>70</v>
      </c>
      <c r="H56" s="25" t="s">
        <v>104</v>
      </c>
      <c r="I56" s="30">
        <v>1000000</v>
      </c>
      <c r="J56" s="28"/>
      <c r="K56" s="28">
        <v>0</v>
      </c>
      <c r="L56" s="28">
        <f t="shared" si="0"/>
        <v>1000000</v>
      </c>
      <c r="M56" s="22">
        <f t="shared" si="1"/>
        <v>0</v>
      </c>
      <c r="N56" s="24" t="s">
        <v>138</v>
      </c>
      <c r="O56" s="24" t="s">
        <v>138</v>
      </c>
      <c r="P56" s="24" t="s">
        <v>138</v>
      </c>
      <c r="Q56" s="9"/>
    </row>
    <row r="57" spans="1:17" ht="33.75">
      <c r="A57" s="25" t="s">
        <v>105</v>
      </c>
      <c r="B57" s="13" t="s">
        <v>23</v>
      </c>
      <c r="C57" s="25" t="s">
        <v>55</v>
      </c>
      <c r="D57" s="25" t="s">
        <v>78</v>
      </c>
      <c r="E57" s="25" t="s">
        <v>79</v>
      </c>
      <c r="F57" s="9">
        <v>31005</v>
      </c>
      <c r="G57" s="12" t="s">
        <v>70</v>
      </c>
      <c r="H57" s="25" t="s">
        <v>105</v>
      </c>
      <c r="I57" s="28">
        <v>2400000</v>
      </c>
      <c r="J57" s="28"/>
      <c r="K57" s="28">
        <v>0</v>
      </c>
      <c r="L57" s="28">
        <f t="shared" si="0"/>
        <v>2400000</v>
      </c>
      <c r="M57" s="22">
        <f t="shared" si="1"/>
        <v>0</v>
      </c>
      <c r="N57" s="24" t="s">
        <v>138</v>
      </c>
      <c r="O57" s="24" t="s">
        <v>138</v>
      </c>
      <c r="P57" s="24" t="s">
        <v>138</v>
      </c>
      <c r="Q57" s="9"/>
    </row>
    <row r="58" spans="1:17" ht="33.75">
      <c r="A58" s="25" t="s">
        <v>106</v>
      </c>
      <c r="B58" s="13" t="s">
        <v>23</v>
      </c>
      <c r="C58" s="25" t="s">
        <v>55</v>
      </c>
      <c r="D58" s="25" t="s">
        <v>78</v>
      </c>
      <c r="E58" s="25" t="s">
        <v>79</v>
      </c>
      <c r="F58" s="9">
        <v>31005</v>
      </c>
      <c r="G58" s="12" t="s">
        <v>70</v>
      </c>
      <c r="H58" s="25" t="s">
        <v>106</v>
      </c>
      <c r="I58" s="30">
        <v>1000000</v>
      </c>
      <c r="J58" s="28"/>
      <c r="K58" s="28">
        <v>0</v>
      </c>
      <c r="L58" s="28">
        <f t="shared" si="0"/>
        <v>1000000</v>
      </c>
      <c r="M58" s="22">
        <f t="shared" si="1"/>
        <v>0</v>
      </c>
      <c r="N58" s="24" t="s">
        <v>138</v>
      </c>
      <c r="O58" s="24" t="s">
        <v>138</v>
      </c>
      <c r="P58" s="24" t="s">
        <v>138</v>
      </c>
      <c r="Q58" s="9"/>
    </row>
    <row r="59" spans="1:17" ht="33.75">
      <c r="A59" s="25" t="s">
        <v>107</v>
      </c>
      <c r="B59" s="13" t="s">
        <v>23</v>
      </c>
      <c r="C59" s="25" t="s">
        <v>55</v>
      </c>
      <c r="D59" s="25" t="s">
        <v>78</v>
      </c>
      <c r="E59" s="25" t="s">
        <v>79</v>
      </c>
      <c r="F59" s="9">
        <v>31005</v>
      </c>
      <c r="G59" s="12" t="s">
        <v>70</v>
      </c>
      <c r="H59" s="25" t="s">
        <v>107</v>
      </c>
      <c r="I59" s="30">
        <v>10000000</v>
      </c>
      <c r="J59" s="28"/>
      <c r="K59" s="30">
        <v>1000000</v>
      </c>
      <c r="L59" s="28">
        <f t="shared" si="0"/>
        <v>10000000</v>
      </c>
      <c r="M59" s="22">
        <f t="shared" si="1"/>
        <v>0.1</v>
      </c>
      <c r="N59" s="24" t="s">
        <v>138</v>
      </c>
      <c r="O59" s="24" t="s">
        <v>138</v>
      </c>
      <c r="P59" s="24" t="s">
        <v>138</v>
      </c>
      <c r="Q59" s="9"/>
    </row>
    <row r="60" spans="1:17" ht="33.75">
      <c r="A60" s="25" t="s">
        <v>108</v>
      </c>
      <c r="B60" s="13" t="s">
        <v>23</v>
      </c>
      <c r="C60" s="25" t="s">
        <v>55</v>
      </c>
      <c r="D60" s="25" t="s">
        <v>78</v>
      </c>
      <c r="E60" s="25" t="s">
        <v>79</v>
      </c>
      <c r="F60" s="9">
        <v>31005</v>
      </c>
      <c r="G60" s="12" t="s">
        <v>70</v>
      </c>
      <c r="H60" s="25" t="s">
        <v>108</v>
      </c>
      <c r="I60" s="30">
        <v>500000</v>
      </c>
      <c r="J60" s="28"/>
      <c r="K60" s="28">
        <v>0</v>
      </c>
      <c r="L60" s="28">
        <f t="shared" si="0"/>
        <v>500000</v>
      </c>
      <c r="M60" s="22">
        <f t="shared" si="1"/>
        <v>0</v>
      </c>
      <c r="N60" s="24" t="s">
        <v>138</v>
      </c>
      <c r="O60" s="24" t="s">
        <v>138</v>
      </c>
      <c r="P60" s="24" t="s">
        <v>138</v>
      </c>
      <c r="Q60" s="9"/>
    </row>
    <row r="61" spans="1:17" ht="33.75">
      <c r="A61" s="25" t="s">
        <v>109</v>
      </c>
      <c r="B61" s="13" t="s">
        <v>23</v>
      </c>
      <c r="C61" s="25" t="s">
        <v>55</v>
      </c>
      <c r="D61" s="25" t="s">
        <v>78</v>
      </c>
      <c r="E61" s="25" t="s">
        <v>79</v>
      </c>
      <c r="F61" s="9">
        <v>31005</v>
      </c>
      <c r="G61" s="12" t="s">
        <v>70</v>
      </c>
      <c r="H61" s="25" t="s">
        <v>109</v>
      </c>
      <c r="I61" s="28">
        <v>13300000</v>
      </c>
      <c r="J61" s="28"/>
      <c r="K61" s="33">
        <f>1493833.48+747240.77</f>
        <v>2241074.25</v>
      </c>
      <c r="L61" s="28">
        <f t="shared" si="0"/>
        <v>13300000</v>
      </c>
      <c r="M61" s="22">
        <f t="shared" si="1"/>
        <v>0.16850182330827099</v>
      </c>
      <c r="N61" s="24" t="s">
        <v>138</v>
      </c>
      <c r="O61" s="24" t="s">
        <v>138</v>
      </c>
      <c r="P61" s="24" t="s">
        <v>138</v>
      </c>
      <c r="Q61" s="9"/>
    </row>
    <row r="62" spans="1:17" ht="33.75">
      <c r="A62" s="25" t="s">
        <v>110</v>
      </c>
      <c r="B62" s="13" t="s">
        <v>23</v>
      </c>
      <c r="C62" s="25" t="s">
        <v>55</v>
      </c>
      <c r="D62" s="25" t="s">
        <v>90</v>
      </c>
      <c r="E62" s="25" t="s">
        <v>91</v>
      </c>
      <c r="F62" s="9">
        <v>31005</v>
      </c>
      <c r="G62" s="12" t="s">
        <v>70</v>
      </c>
      <c r="H62" s="25" t="s">
        <v>110</v>
      </c>
      <c r="I62" s="30">
        <v>5000000</v>
      </c>
      <c r="J62" s="28"/>
      <c r="K62" s="30">
        <v>5000000</v>
      </c>
      <c r="L62" s="28">
        <f t="shared" si="0"/>
        <v>5000000</v>
      </c>
      <c r="M62" s="22">
        <f t="shared" si="1"/>
        <v>1</v>
      </c>
      <c r="N62" s="24" t="s">
        <v>138</v>
      </c>
      <c r="O62" s="24" t="s">
        <v>138</v>
      </c>
      <c r="P62" s="24" t="s">
        <v>138</v>
      </c>
      <c r="Q62" s="9"/>
    </row>
    <row r="63" spans="1:17" ht="33.75">
      <c r="A63" s="25" t="s">
        <v>111</v>
      </c>
      <c r="B63" s="13" t="s">
        <v>23</v>
      </c>
      <c r="C63" s="25" t="s">
        <v>55</v>
      </c>
      <c r="D63" s="25" t="s">
        <v>78</v>
      </c>
      <c r="E63" s="25" t="s">
        <v>79</v>
      </c>
      <c r="F63" s="9">
        <v>31005</v>
      </c>
      <c r="G63" s="12" t="s">
        <v>70</v>
      </c>
      <c r="H63" s="25" t="s">
        <v>111</v>
      </c>
      <c r="I63" s="30">
        <v>500000</v>
      </c>
      <c r="J63" s="28"/>
      <c r="K63" s="28">
        <v>0</v>
      </c>
      <c r="L63" s="28">
        <f t="shared" si="0"/>
        <v>500000</v>
      </c>
      <c r="M63" s="22">
        <f t="shared" si="1"/>
        <v>0</v>
      </c>
      <c r="N63" s="24" t="s">
        <v>138</v>
      </c>
      <c r="O63" s="24" t="s">
        <v>138</v>
      </c>
      <c r="P63" s="24" t="s">
        <v>138</v>
      </c>
      <c r="Q63" s="9"/>
    </row>
    <row r="64" spans="1:17" ht="33.75">
      <c r="A64" s="25" t="s">
        <v>112</v>
      </c>
      <c r="B64" s="13" t="s">
        <v>23</v>
      </c>
      <c r="C64" s="25" t="s">
        <v>55</v>
      </c>
      <c r="D64" s="25" t="s">
        <v>78</v>
      </c>
      <c r="E64" s="25" t="s">
        <v>79</v>
      </c>
      <c r="F64" s="9">
        <v>31005</v>
      </c>
      <c r="G64" s="12" t="s">
        <v>70</v>
      </c>
      <c r="H64" s="25" t="s">
        <v>112</v>
      </c>
      <c r="I64" s="30">
        <v>600000</v>
      </c>
      <c r="J64" s="28"/>
      <c r="K64" s="28">
        <v>0</v>
      </c>
      <c r="L64" s="28">
        <f t="shared" si="0"/>
        <v>600000</v>
      </c>
      <c r="M64" s="22">
        <f t="shared" si="1"/>
        <v>0</v>
      </c>
      <c r="N64" s="24" t="s">
        <v>138</v>
      </c>
      <c r="O64" s="24" t="s">
        <v>138</v>
      </c>
      <c r="P64" s="24" t="s">
        <v>138</v>
      </c>
      <c r="Q64" s="9"/>
    </row>
    <row r="65" spans="1:17" ht="33.75">
      <c r="A65" s="25" t="s">
        <v>113</v>
      </c>
      <c r="B65" s="13" t="s">
        <v>23</v>
      </c>
      <c r="C65" s="25" t="s">
        <v>55</v>
      </c>
      <c r="D65" s="25" t="s">
        <v>78</v>
      </c>
      <c r="E65" s="25" t="s">
        <v>79</v>
      </c>
      <c r="F65" s="9">
        <v>31005</v>
      </c>
      <c r="G65" s="12" t="s">
        <v>70</v>
      </c>
      <c r="H65" s="25" t="s">
        <v>113</v>
      </c>
      <c r="I65" s="30">
        <v>3000000</v>
      </c>
      <c r="J65" s="28"/>
      <c r="K65" s="28">
        <v>0</v>
      </c>
      <c r="L65" s="28">
        <f t="shared" si="0"/>
        <v>3000000</v>
      </c>
      <c r="M65" s="22">
        <f t="shared" si="1"/>
        <v>0</v>
      </c>
      <c r="N65" s="24" t="s">
        <v>138</v>
      </c>
      <c r="O65" s="24" t="s">
        <v>138</v>
      </c>
      <c r="P65" s="24" t="s">
        <v>138</v>
      </c>
      <c r="Q65" s="9"/>
    </row>
    <row r="66" spans="1:17" ht="33.75">
      <c r="A66" s="25" t="s">
        <v>114</v>
      </c>
      <c r="B66" s="13" t="s">
        <v>23</v>
      </c>
      <c r="C66" s="25" t="s">
        <v>55</v>
      </c>
      <c r="D66" s="25" t="s">
        <v>78</v>
      </c>
      <c r="E66" s="25" t="s">
        <v>79</v>
      </c>
      <c r="F66" s="9">
        <v>31005</v>
      </c>
      <c r="G66" s="12" t="s">
        <v>70</v>
      </c>
      <c r="H66" s="25" t="s">
        <v>114</v>
      </c>
      <c r="I66" s="28">
        <v>600000</v>
      </c>
      <c r="J66" s="28"/>
      <c r="K66" s="28">
        <v>0</v>
      </c>
      <c r="L66" s="28">
        <f t="shared" si="0"/>
        <v>600000</v>
      </c>
      <c r="M66" s="22">
        <f t="shared" si="1"/>
        <v>0</v>
      </c>
      <c r="N66" s="24" t="s">
        <v>138</v>
      </c>
      <c r="O66" s="24" t="s">
        <v>138</v>
      </c>
      <c r="P66" s="24" t="s">
        <v>138</v>
      </c>
      <c r="Q66" s="9"/>
    </row>
    <row r="67" spans="1:17" ht="33.75">
      <c r="A67" s="25" t="s">
        <v>115</v>
      </c>
      <c r="B67" s="13" t="s">
        <v>23</v>
      </c>
      <c r="C67" s="25" t="s">
        <v>55</v>
      </c>
      <c r="D67" s="25" t="s">
        <v>78</v>
      </c>
      <c r="E67" s="25" t="s">
        <v>79</v>
      </c>
      <c r="F67" s="9">
        <v>31005</v>
      </c>
      <c r="G67" s="12" t="s">
        <v>70</v>
      </c>
      <c r="H67" s="25" t="s">
        <v>115</v>
      </c>
      <c r="I67" s="30">
        <v>500000</v>
      </c>
      <c r="J67" s="28"/>
      <c r="K67" s="28">
        <v>0</v>
      </c>
      <c r="L67" s="28">
        <f t="shared" si="0"/>
        <v>500000</v>
      </c>
      <c r="M67" s="22">
        <f t="shared" si="1"/>
        <v>0</v>
      </c>
      <c r="N67" s="24" t="s">
        <v>138</v>
      </c>
      <c r="O67" s="24" t="s">
        <v>138</v>
      </c>
      <c r="P67" s="24" t="s">
        <v>138</v>
      </c>
      <c r="Q67" s="9"/>
    </row>
    <row r="68" spans="1:17" ht="33.75">
      <c r="A68" s="25" t="s">
        <v>116</v>
      </c>
      <c r="B68" s="13" t="s">
        <v>23</v>
      </c>
      <c r="C68" s="25" t="s">
        <v>55</v>
      </c>
      <c r="D68" s="25" t="s">
        <v>78</v>
      </c>
      <c r="E68" s="25" t="s">
        <v>79</v>
      </c>
      <c r="F68" s="9">
        <v>31005</v>
      </c>
      <c r="G68" s="12" t="s">
        <v>70</v>
      </c>
      <c r="H68" s="25" t="s">
        <v>116</v>
      </c>
      <c r="I68" s="30">
        <v>1000000</v>
      </c>
      <c r="J68" s="28"/>
      <c r="K68" s="28">
        <v>0</v>
      </c>
      <c r="L68" s="28">
        <f t="shared" si="0"/>
        <v>1000000</v>
      </c>
      <c r="M68" s="22">
        <f t="shared" si="1"/>
        <v>0</v>
      </c>
      <c r="N68" s="24" t="s">
        <v>138</v>
      </c>
      <c r="O68" s="24" t="s">
        <v>138</v>
      </c>
      <c r="P68" s="24" t="s">
        <v>138</v>
      </c>
      <c r="Q68" s="9"/>
    </row>
    <row r="69" spans="1:17" ht="33.75">
      <c r="A69" s="25" t="s">
        <v>117</v>
      </c>
      <c r="B69" s="13" t="s">
        <v>23</v>
      </c>
      <c r="C69" s="25" t="s">
        <v>55</v>
      </c>
      <c r="D69" s="25" t="s">
        <v>78</v>
      </c>
      <c r="E69" s="25" t="s">
        <v>79</v>
      </c>
      <c r="F69" s="9">
        <v>31005</v>
      </c>
      <c r="G69" s="12" t="s">
        <v>70</v>
      </c>
      <c r="H69" s="25" t="s">
        <v>117</v>
      </c>
      <c r="I69" s="28">
        <v>5000000</v>
      </c>
      <c r="J69" s="28"/>
      <c r="K69" s="30">
        <v>2926126.97</v>
      </c>
      <c r="L69" s="28">
        <f t="shared" si="0"/>
        <v>5000000</v>
      </c>
      <c r="M69" s="22">
        <f t="shared" si="1"/>
        <v>0.58522539399999995</v>
      </c>
      <c r="N69" s="24" t="s">
        <v>138</v>
      </c>
      <c r="O69" s="24" t="s">
        <v>138</v>
      </c>
      <c r="P69" s="24" t="s">
        <v>138</v>
      </c>
      <c r="Q69" s="9"/>
    </row>
    <row r="70" spans="1:17" ht="33.75">
      <c r="A70" s="25" t="s">
        <v>118</v>
      </c>
      <c r="B70" s="13" t="s">
        <v>23</v>
      </c>
      <c r="C70" s="25" t="s">
        <v>55</v>
      </c>
      <c r="D70" s="25" t="s">
        <v>78</v>
      </c>
      <c r="E70" s="25" t="s">
        <v>79</v>
      </c>
      <c r="F70" s="9">
        <v>31005</v>
      </c>
      <c r="G70" s="12" t="s">
        <v>70</v>
      </c>
      <c r="H70" s="25" t="s">
        <v>118</v>
      </c>
      <c r="I70" s="30">
        <v>1000000</v>
      </c>
      <c r="J70" s="28"/>
      <c r="K70" s="30">
        <v>0</v>
      </c>
      <c r="L70" s="28">
        <f t="shared" si="0"/>
        <v>1000000</v>
      </c>
      <c r="M70" s="22">
        <f t="shared" si="1"/>
        <v>0</v>
      </c>
      <c r="N70" s="24" t="s">
        <v>138</v>
      </c>
      <c r="O70" s="24" t="s">
        <v>138</v>
      </c>
      <c r="P70" s="24" t="s">
        <v>138</v>
      </c>
      <c r="Q70" s="9"/>
    </row>
    <row r="71" spans="1:17" ht="33.75">
      <c r="A71" s="25" t="s">
        <v>119</v>
      </c>
      <c r="B71" s="13" t="s">
        <v>23</v>
      </c>
      <c r="C71" s="25" t="s">
        <v>55</v>
      </c>
      <c r="D71" s="25" t="s">
        <v>90</v>
      </c>
      <c r="E71" s="25" t="s">
        <v>91</v>
      </c>
      <c r="F71" s="9">
        <v>31005</v>
      </c>
      <c r="G71" s="12" t="s">
        <v>70</v>
      </c>
      <c r="H71" s="25" t="s">
        <v>119</v>
      </c>
      <c r="I71" s="30">
        <v>1000000</v>
      </c>
      <c r="J71" s="28"/>
      <c r="K71" s="30">
        <v>0</v>
      </c>
      <c r="L71" s="28">
        <f t="shared" ref="L71:L86" si="2">I71</f>
        <v>1000000</v>
      </c>
      <c r="M71" s="22">
        <f t="shared" si="1"/>
        <v>0</v>
      </c>
      <c r="N71" s="24" t="s">
        <v>138</v>
      </c>
      <c r="O71" s="24" t="s">
        <v>138</v>
      </c>
      <c r="P71" s="24" t="s">
        <v>138</v>
      </c>
      <c r="Q71" s="9"/>
    </row>
    <row r="72" spans="1:17" ht="33.75">
      <c r="A72" s="25" t="s">
        <v>120</v>
      </c>
      <c r="B72" s="13" t="s">
        <v>23</v>
      </c>
      <c r="C72" s="25" t="s">
        <v>55</v>
      </c>
      <c r="D72" s="25" t="s">
        <v>78</v>
      </c>
      <c r="E72" s="25" t="s">
        <v>79</v>
      </c>
      <c r="F72" s="9">
        <v>31005</v>
      </c>
      <c r="G72" s="12" t="s">
        <v>70</v>
      </c>
      <c r="H72" s="25" t="s">
        <v>120</v>
      </c>
      <c r="I72" s="30">
        <v>0</v>
      </c>
      <c r="J72" s="28"/>
      <c r="K72" s="30">
        <v>0</v>
      </c>
      <c r="L72" s="28">
        <f t="shared" si="2"/>
        <v>0</v>
      </c>
      <c r="M72" s="22"/>
      <c r="N72" s="24" t="s">
        <v>138</v>
      </c>
      <c r="O72" s="24" t="s">
        <v>138</v>
      </c>
      <c r="P72" s="24" t="s">
        <v>138</v>
      </c>
      <c r="Q72" s="9"/>
    </row>
    <row r="73" spans="1:17" ht="33.75">
      <c r="A73" s="25" t="s">
        <v>121</v>
      </c>
      <c r="B73" s="13" t="s">
        <v>23</v>
      </c>
      <c r="C73" s="25" t="s">
        <v>55</v>
      </c>
      <c r="D73" s="25" t="s">
        <v>78</v>
      </c>
      <c r="E73" s="25" t="s">
        <v>79</v>
      </c>
      <c r="F73" s="9">
        <v>31005</v>
      </c>
      <c r="G73" s="12" t="s">
        <v>70</v>
      </c>
      <c r="H73" s="25" t="s">
        <v>121</v>
      </c>
      <c r="I73" s="30">
        <v>560000</v>
      </c>
      <c r="J73" s="28"/>
      <c r="K73" s="30">
        <v>0</v>
      </c>
      <c r="L73" s="28">
        <f t="shared" si="2"/>
        <v>560000</v>
      </c>
      <c r="M73" s="22">
        <f t="shared" ref="M73:M86" si="3">K73/I73</f>
        <v>0</v>
      </c>
      <c r="N73" s="24" t="s">
        <v>138</v>
      </c>
      <c r="O73" s="24" t="s">
        <v>138</v>
      </c>
      <c r="P73" s="24" t="s">
        <v>138</v>
      </c>
      <c r="Q73" s="9"/>
    </row>
    <row r="74" spans="1:17" ht="33.75">
      <c r="A74" s="25" t="s">
        <v>122</v>
      </c>
      <c r="B74" s="13" t="s">
        <v>23</v>
      </c>
      <c r="C74" s="25" t="s">
        <v>55</v>
      </c>
      <c r="D74" s="25" t="s">
        <v>90</v>
      </c>
      <c r="E74" s="25" t="s">
        <v>91</v>
      </c>
      <c r="F74" s="9">
        <v>31005</v>
      </c>
      <c r="G74" s="12" t="s">
        <v>70</v>
      </c>
      <c r="H74" s="25" t="s">
        <v>122</v>
      </c>
      <c r="I74" s="30">
        <v>3000000</v>
      </c>
      <c r="J74" s="28"/>
      <c r="K74" s="30">
        <v>0</v>
      </c>
      <c r="L74" s="28">
        <f t="shared" si="2"/>
        <v>3000000</v>
      </c>
      <c r="M74" s="22">
        <f t="shared" si="3"/>
        <v>0</v>
      </c>
      <c r="N74" s="24" t="s">
        <v>138</v>
      </c>
      <c r="O74" s="24" t="s">
        <v>138</v>
      </c>
      <c r="P74" s="24" t="s">
        <v>138</v>
      </c>
      <c r="Q74" s="9"/>
    </row>
    <row r="75" spans="1:17" ht="33.75">
      <c r="A75" s="25" t="s">
        <v>123</v>
      </c>
      <c r="B75" s="13" t="s">
        <v>23</v>
      </c>
      <c r="C75" s="25" t="s">
        <v>55</v>
      </c>
      <c r="D75" s="25" t="s">
        <v>78</v>
      </c>
      <c r="E75" s="25" t="s">
        <v>79</v>
      </c>
      <c r="F75" s="9">
        <v>31005</v>
      </c>
      <c r="G75" s="12" t="s">
        <v>70</v>
      </c>
      <c r="H75" s="25" t="s">
        <v>123</v>
      </c>
      <c r="I75" s="30">
        <v>0</v>
      </c>
      <c r="J75" s="28"/>
      <c r="K75" s="30">
        <v>0</v>
      </c>
      <c r="L75" s="28">
        <f t="shared" si="2"/>
        <v>0</v>
      </c>
      <c r="M75" s="22"/>
      <c r="N75" s="24" t="s">
        <v>138</v>
      </c>
      <c r="O75" s="24" t="s">
        <v>138</v>
      </c>
      <c r="P75" s="24" t="s">
        <v>138</v>
      </c>
      <c r="Q75" s="9"/>
    </row>
    <row r="76" spans="1:17" ht="33.75">
      <c r="A76" s="25" t="s">
        <v>124</v>
      </c>
      <c r="B76" s="13" t="s">
        <v>23</v>
      </c>
      <c r="C76" s="25" t="s">
        <v>55</v>
      </c>
      <c r="D76" s="25" t="s">
        <v>78</v>
      </c>
      <c r="E76" s="25" t="s">
        <v>79</v>
      </c>
      <c r="F76" s="9">
        <v>31005</v>
      </c>
      <c r="G76" s="12" t="s">
        <v>70</v>
      </c>
      <c r="H76" s="25" t="s">
        <v>124</v>
      </c>
      <c r="I76" s="30">
        <v>320000</v>
      </c>
      <c r="J76" s="28"/>
      <c r="K76" s="30">
        <v>0</v>
      </c>
      <c r="L76" s="28">
        <f t="shared" si="2"/>
        <v>320000</v>
      </c>
      <c r="M76" s="22">
        <f t="shared" si="3"/>
        <v>0</v>
      </c>
      <c r="N76" s="24" t="s">
        <v>138</v>
      </c>
      <c r="O76" s="24" t="s">
        <v>138</v>
      </c>
      <c r="P76" s="24" t="s">
        <v>138</v>
      </c>
      <c r="Q76" s="9"/>
    </row>
    <row r="77" spans="1:17" ht="33.75">
      <c r="A77" s="25" t="s">
        <v>125</v>
      </c>
      <c r="B77" s="13" t="s">
        <v>23</v>
      </c>
      <c r="C77" s="25" t="s">
        <v>55</v>
      </c>
      <c r="D77" s="25" t="s">
        <v>78</v>
      </c>
      <c r="E77" s="25" t="s">
        <v>79</v>
      </c>
      <c r="F77" s="9">
        <v>31005</v>
      </c>
      <c r="G77" s="12" t="s">
        <v>70</v>
      </c>
      <c r="H77" s="25" t="s">
        <v>125</v>
      </c>
      <c r="I77" s="30">
        <v>1150000</v>
      </c>
      <c r="J77" s="28"/>
      <c r="K77" s="30">
        <v>0</v>
      </c>
      <c r="L77" s="28">
        <f t="shared" si="2"/>
        <v>1150000</v>
      </c>
      <c r="M77" s="22">
        <f t="shared" si="3"/>
        <v>0</v>
      </c>
      <c r="N77" s="24" t="s">
        <v>138</v>
      </c>
      <c r="O77" s="24" t="s">
        <v>138</v>
      </c>
      <c r="P77" s="24" t="s">
        <v>138</v>
      </c>
      <c r="Q77" s="9"/>
    </row>
    <row r="78" spans="1:17" ht="33.75">
      <c r="A78" s="25" t="s">
        <v>126</v>
      </c>
      <c r="B78" s="13" t="s">
        <v>23</v>
      </c>
      <c r="C78" s="25" t="s">
        <v>55</v>
      </c>
      <c r="D78" s="25" t="s">
        <v>90</v>
      </c>
      <c r="E78" s="25" t="s">
        <v>91</v>
      </c>
      <c r="F78" s="9">
        <v>31005</v>
      </c>
      <c r="G78" s="12" t="s">
        <v>70</v>
      </c>
      <c r="H78" s="25" t="s">
        <v>126</v>
      </c>
      <c r="I78" s="30">
        <v>2500000</v>
      </c>
      <c r="J78" s="28"/>
      <c r="K78" s="30">
        <v>0</v>
      </c>
      <c r="L78" s="28">
        <f t="shared" si="2"/>
        <v>2500000</v>
      </c>
      <c r="M78" s="22">
        <f t="shared" si="3"/>
        <v>0</v>
      </c>
      <c r="N78" s="24" t="s">
        <v>138</v>
      </c>
      <c r="O78" s="24" t="s">
        <v>138</v>
      </c>
      <c r="P78" s="24" t="s">
        <v>138</v>
      </c>
      <c r="Q78" s="9"/>
    </row>
    <row r="79" spans="1:17" ht="33.75">
      <c r="A79" s="25" t="s">
        <v>127</v>
      </c>
      <c r="B79" s="13" t="s">
        <v>23</v>
      </c>
      <c r="C79" s="25" t="s">
        <v>55</v>
      </c>
      <c r="D79" s="25" t="s">
        <v>90</v>
      </c>
      <c r="E79" s="25" t="s">
        <v>91</v>
      </c>
      <c r="F79" s="9">
        <v>31005</v>
      </c>
      <c r="G79" s="12" t="s">
        <v>70</v>
      </c>
      <c r="H79" s="25" t="s">
        <v>127</v>
      </c>
      <c r="I79" s="30">
        <v>1000000</v>
      </c>
      <c r="J79" s="28"/>
      <c r="K79" s="30">
        <v>0</v>
      </c>
      <c r="L79" s="28">
        <f t="shared" si="2"/>
        <v>1000000</v>
      </c>
      <c r="M79" s="22">
        <f t="shared" si="3"/>
        <v>0</v>
      </c>
      <c r="N79" s="24" t="s">
        <v>138</v>
      </c>
      <c r="O79" s="24" t="s">
        <v>138</v>
      </c>
      <c r="P79" s="24" t="s">
        <v>138</v>
      </c>
      <c r="Q79" s="9"/>
    </row>
    <row r="80" spans="1:17" ht="56.25">
      <c r="A80" s="25" t="s">
        <v>128</v>
      </c>
      <c r="B80" s="13" t="s">
        <v>23</v>
      </c>
      <c r="C80" s="25" t="s">
        <v>55</v>
      </c>
      <c r="D80" s="25" t="s">
        <v>78</v>
      </c>
      <c r="E80" s="25" t="s">
        <v>79</v>
      </c>
      <c r="F80" s="9">
        <v>31005</v>
      </c>
      <c r="G80" s="12" t="s">
        <v>70</v>
      </c>
      <c r="H80" s="25" t="s">
        <v>128</v>
      </c>
      <c r="I80" s="30">
        <v>3120000</v>
      </c>
      <c r="J80" s="28"/>
      <c r="K80" s="30">
        <v>188101.52</v>
      </c>
      <c r="L80" s="28">
        <f t="shared" si="2"/>
        <v>3120000</v>
      </c>
      <c r="M80" s="22">
        <f t="shared" si="3"/>
        <v>6.0288948717948702E-2</v>
      </c>
      <c r="N80" s="24" t="s">
        <v>138</v>
      </c>
      <c r="O80" s="24" t="s">
        <v>138</v>
      </c>
      <c r="P80" s="24" t="s">
        <v>138</v>
      </c>
      <c r="Q80" s="9"/>
    </row>
    <row r="81" spans="1:17" ht="33.75">
      <c r="A81" s="25" t="s">
        <v>129</v>
      </c>
      <c r="B81" s="13" t="s">
        <v>23</v>
      </c>
      <c r="C81" s="25" t="s">
        <v>55</v>
      </c>
      <c r="D81" s="25" t="s">
        <v>78</v>
      </c>
      <c r="E81" s="25" t="s">
        <v>79</v>
      </c>
      <c r="F81" s="9">
        <v>31005</v>
      </c>
      <c r="G81" s="12" t="s">
        <v>70</v>
      </c>
      <c r="H81" s="25" t="s">
        <v>129</v>
      </c>
      <c r="I81" s="30">
        <v>400000</v>
      </c>
      <c r="J81" s="28"/>
      <c r="K81" s="28">
        <v>0</v>
      </c>
      <c r="L81" s="28">
        <f t="shared" si="2"/>
        <v>400000</v>
      </c>
      <c r="M81" s="22">
        <f t="shared" si="3"/>
        <v>0</v>
      </c>
      <c r="N81" s="24" t="s">
        <v>138</v>
      </c>
      <c r="O81" s="24" t="s">
        <v>138</v>
      </c>
      <c r="P81" s="24" t="s">
        <v>138</v>
      </c>
      <c r="Q81" s="9"/>
    </row>
    <row r="82" spans="1:17" ht="33.75">
      <c r="A82" s="25" t="s">
        <v>130</v>
      </c>
      <c r="B82" s="13" t="s">
        <v>23</v>
      </c>
      <c r="C82" s="25" t="s">
        <v>55</v>
      </c>
      <c r="D82" s="25" t="s">
        <v>78</v>
      </c>
      <c r="E82" s="25" t="s">
        <v>79</v>
      </c>
      <c r="F82" s="9">
        <v>31005</v>
      </c>
      <c r="G82" s="12" t="s">
        <v>70</v>
      </c>
      <c r="H82" s="25" t="s">
        <v>130</v>
      </c>
      <c r="I82" s="28">
        <v>2000000</v>
      </c>
      <c r="J82" s="28"/>
      <c r="K82" s="28">
        <v>259598.56</v>
      </c>
      <c r="L82" s="28">
        <f t="shared" si="2"/>
        <v>2000000</v>
      </c>
      <c r="M82" s="22">
        <f t="shared" si="3"/>
        <v>0.12979927999999999</v>
      </c>
      <c r="N82" s="24" t="s">
        <v>138</v>
      </c>
      <c r="O82" s="24" t="s">
        <v>138</v>
      </c>
      <c r="P82" s="24" t="s">
        <v>138</v>
      </c>
      <c r="Q82" s="9"/>
    </row>
    <row r="83" spans="1:17" ht="33.75">
      <c r="A83" s="25" t="s">
        <v>131</v>
      </c>
      <c r="B83" s="13" t="s">
        <v>23</v>
      </c>
      <c r="C83" s="25" t="s">
        <v>55</v>
      </c>
      <c r="D83" s="25" t="s">
        <v>78</v>
      </c>
      <c r="E83" s="25" t="s">
        <v>79</v>
      </c>
      <c r="F83" s="9">
        <v>31005</v>
      </c>
      <c r="G83" s="12" t="s">
        <v>70</v>
      </c>
      <c r="H83" s="25" t="s">
        <v>131</v>
      </c>
      <c r="I83" s="30">
        <v>1000000</v>
      </c>
      <c r="J83" s="28"/>
      <c r="K83" s="30">
        <v>1000000</v>
      </c>
      <c r="L83" s="28">
        <f t="shared" si="2"/>
        <v>1000000</v>
      </c>
      <c r="M83" s="22">
        <f t="shared" si="3"/>
        <v>1</v>
      </c>
      <c r="N83" s="24" t="s">
        <v>138</v>
      </c>
      <c r="O83" s="24" t="s">
        <v>138</v>
      </c>
      <c r="P83" s="24" t="s">
        <v>138</v>
      </c>
      <c r="Q83" s="9"/>
    </row>
    <row r="84" spans="1:17" ht="33.75">
      <c r="A84" s="25" t="s">
        <v>132</v>
      </c>
      <c r="B84" s="13" t="s">
        <v>23</v>
      </c>
      <c r="C84" s="25" t="s">
        <v>55</v>
      </c>
      <c r="D84" s="25" t="s">
        <v>78</v>
      </c>
      <c r="E84" s="25" t="s">
        <v>79</v>
      </c>
      <c r="F84" s="9">
        <v>31005</v>
      </c>
      <c r="G84" s="12" t="s">
        <v>70</v>
      </c>
      <c r="H84" s="25" t="s">
        <v>132</v>
      </c>
      <c r="I84" s="30">
        <v>500000</v>
      </c>
      <c r="J84" s="28"/>
      <c r="K84" s="30">
        <v>0</v>
      </c>
      <c r="L84" s="28">
        <f t="shared" si="2"/>
        <v>500000</v>
      </c>
      <c r="M84" s="22">
        <f t="shared" si="3"/>
        <v>0</v>
      </c>
      <c r="N84" s="24" t="s">
        <v>138</v>
      </c>
      <c r="O84" s="24" t="s">
        <v>138</v>
      </c>
      <c r="P84" s="24" t="s">
        <v>138</v>
      </c>
      <c r="Q84" s="9"/>
    </row>
    <row r="85" spans="1:17" ht="33.75">
      <c r="A85" s="36" t="s">
        <v>133</v>
      </c>
      <c r="B85" s="37" t="s">
        <v>23</v>
      </c>
      <c r="C85" s="36" t="s">
        <v>55</v>
      </c>
      <c r="D85" s="36" t="s">
        <v>78</v>
      </c>
      <c r="E85" s="36" t="s">
        <v>79</v>
      </c>
      <c r="F85" s="38">
        <v>31005</v>
      </c>
      <c r="G85" s="39" t="s">
        <v>70</v>
      </c>
      <c r="H85" s="36" t="s">
        <v>133</v>
      </c>
      <c r="I85" s="40">
        <v>500000</v>
      </c>
      <c r="J85" s="41"/>
      <c r="K85" s="40">
        <v>0</v>
      </c>
      <c r="L85" s="41">
        <f t="shared" si="2"/>
        <v>500000</v>
      </c>
      <c r="M85" s="42">
        <f t="shared" si="3"/>
        <v>0</v>
      </c>
      <c r="N85" s="6" t="s">
        <v>138</v>
      </c>
      <c r="O85" s="6" t="s">
        <v>138</v>
      </c>
      <c r="P85" s="6" t="s">
        <v>138</v>
      </c>
      <c r="Q85" s="38"/>
    </row>
    <row r="86" spans="1:17" ht="33.75">
      <c r="A86" s="25" t="s">
        <v>134</v>
      </c>
      <c r="B86" s="13" t="s">
        <v>23</v>
      </c>
      <c r="C86" s="25" t="s">
        <v>55</v>
      </c>
      <c r="D86" s="25" t="s">
        <v>78</v>
      </c>
      <c r="E86" s="25" t="s">
        <v>79</v>
      </c>
      <c r="F86" s="43">
        <v>31005</v>
      </c>
      <c r="G86" s="44" t="s">
        <v>70</v>
      </c>
      <c r="H86" s="25" t="s">
        <v>134</v>
      </c>
      <c r="I86" s="30">
        <v>13000000</v>
      </c>
      <c r="J86" s="45"/>
      <c r="K86" s="30">
        <v>2500000</v>
      </c>
      <c r="L86" s="45">
        <f t="shared" si="2"/>
        <v>13000000</v>
      </c>
      <c r="M86" s="46">
        <f t="shared" si="3"/>
        <v>0.19230769230769201</v>
      </c>
      <c r="N86" s="47" t="s">
        <v>138</v>
      </c>
      <c r="O86" s="47" t="s">
        <v>138</v>
      </c>
      <c r="P86" s="47" t="s">
        <v>138</v>
      </c>
      <c r="Q86" s="43"/>
    </row>
    <row r="87" spans="1:17" ht="28.5" customHeight="1">
      <c r="A87" s="25" t="s">
        <v>139</v>
      </c>
      <c r="B87" s="48"/>
      <c r="C87" s="48"/>
      <c r="D87" s="48"/>
      <c r="E87" s="48"/>
      <c r="F87" s="48"/>
      <c r="G87" s="48"/>
      <c r="H87" s="48"/>
      <c r="I87" s="49">
        <f>SUM(I51:I86)</f>
        <v>100000000</v>
      </c>
      <c r="J87" s="48"/>
      <c r="K87" s="49">
        <f>SUM(K49:K86)</f>
        <v>15984323.550000001</v>
      </c>
      <c r="L87" s="49">
        <f>SUM(L51:L86)</f>
        <v>100000000</v>
      </c>
      <c r="M87" s="48"/>
      <c r="N87" s="48"/>
      <c r="O87" s="48"/>
      <c r="P87" s="48"/>
      <c r="Q87" s="48"/>
    </row>
    <row r="88" spans="1:17">
      <c r="A88" s="3" t="s">
        <v>135</v>
      </c>
    </row>
    <row r="89" spans="1:17">
      <c r="A89" s="3" t="s">
        <v>136</v>
      </c>
    </row>
    <row r="90" spans="1:17">
      <c r="A90" s="3" t="s">
        <v>137</v>
      </c>
    </row>
  </sheetData>
  <autoFilter ref="A5:Q86"/>
  <mergeCells count="20">
    <mergeCell ref="A7:A9"/>
    <mergeCell ref="A11:A15"/>
    <mergeCell ref="A17:A24"/>
    <mergeCell ref="A26:A28"/>
    <mergeCell ref="A30:A32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15" type="noConversion"/>
  <pageMargins left="0.27500000000000002" right="0.156944444444444" top="1" bottom="1" header="0.51180555555555596" footer="0.51180555555555596"/>
  <pageSetup paperSize="8" scale="8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cp:lastPrinted>2021-12-17T07:02:03Z</cp:lastPrinted>
  <dcterms:created xsi:type="dcterms:W3CDTF">2018-10-26T02:02:00Z</dcterms:created>
  <dcterms:modified xsi:type="dcterms:W3CDTF">2021-12-17T07:02:05Z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3FEBB76EA0294550A837C3977E8DE882</vt:lpwstr>
  </property>
</Properties>
</file>