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995" yWindow="75" windowWidth="24240" windowHeight="12465"/>
  </bookViews>
  <sheets>
    <sheet name="专项资金公开信息表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J94" i="1" l="1"/>
  <c r="M94" i="1"/>
  <c r="K94" i="1"/>
  <c r="L70" i="1"/>
  <c r="L71" i="1"/>
  <c r="L72" i="1"/>
  <c r="L80" i="1"/>
  <c r="L82" i="1"/>
  <c r="L83" i="1"/>
  <c r="L94" i="1"/>
  <c r="I94" i="1"/>
  <c r="L75" i="1"/>
  <c r="M75" i="1"/>
  <c r="L76" i="1"/>
  <c r="M76" i="1"/>
  <c r="L77" i="1"/>
  <c r="M77" i="1"/>
  <c r="L78" i="1"/>
  <c r="M78" i="1"/>
  <c r="L79" i="1"/>
  <c r="M79" i="1"/>
  <c r="M80" i="1"/>
  <c r="L81" i="1"/>
  <c r="M81" i="1"/>
  <c r="M82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M70" i="1"/>
  <c r="M71" i="1"/>
  <c r="M72" i="1"/>
  <c r="M73" i="1"/>
  <c r="M74" i="1"/>
  <c r="L69" i="1"/>
  <c r="L73" i="1"/>
  <c r="L74" i="1"/>
  <c r="J50" i="1"/>
  <c r="K50" i="1"/>
  <c r="L49" i="1"/>
  <c r="L50" i="1"/>
  <c r="I50" i="1"/>
  <c r="J35" i="1"/>
  <c r="K35" i="1"/>
  <c r="L34" i="1"/>
  <c r="L35" i="1"/>
  <c r="I35" i="1"/>
  <c r="J26" i="1"/>
  <c r="K26" i="1"/>
  <c r="L25" i="1"/>
  <c r="L26" i="1"/>
  <c r="I26" i="1"/>
  <c r="J31" i="1"/>
  <c r="K28" i="1"/>
  <c r="K31" i="1"/>
  <c r="L27" i="1"/>
  <c r="L28" i="1"/>
  <c r="L29" i="1"/>
  <c r="L30" i="1"/>
  <c r="L31" i="1"/>
  <c r="J46" i="1"/>
  <c r="K46" i="1"/>
  <c r="L45" i="1"/>
  <c r="L46" i="1"/>
  <c r="I46" i="1"/>
  <c r="J60" i="1"/>
  <c r="K60" i="1"/>
  <c r="L56" i="1"/>
  <c r="L57" i="1"/>
  <c r="L58" i="1"/>
  <c r="L59" i="1"/>
  <c r="L60" i="1"/>
  <c r="J44" i="1"/>
  <c r="K41" i="1"/>
  <c r="K44" i="1"/>
  <c r="L36" i="1"/>
  <c r="L37" i="1"/>
  <c r="L38" i="1"/>
  <c r="L39" i="1"/>
  <c r="L40" i="1"/>
  <c r="L41" i="1"/>
  <c r="L42" i="1"/>
  <c r="L43" i="1"/>
  <c r="L44" i="1"/>
  <c r="J33" i="1"/>
  <c r="K33" i="1"/>
  <c r="L32" i="1"/>
  <c r="L33" i="1"/>
  <c r="I33" i="1"/>
  <c r="J24" i="1"/>
  <c r="K20" i="1"/>
  <c r="K24" i="1"/>
  <c r="L18" i="1"/>
  <c r="L19" i="1"/>
  <c r="L20" i="1"/>
  <c r="L21" i="1"/>
  <c r="L22" i="1"/>
  <c r="L23" i="1"/>
  <c r="L24" i="1"/>
  <c r="L47" i="1"/>
  <c r="J48" i="1"/>
  <c r="K48" i="1"/>
  <c r="L48" i="1"/>
  <c r="I48" i="1"/>
  <c r="L51" i="1"/>
  <c r="L52" i="1"/>
  <c r="L53" i="1"/>
  <c r="L54" i="1"/>
  <c r="L55" i="1"/>
  <c r="J55" i="1"/>
  <c r="K55" i="1"/>
  <c r="I55" i="1"/>
  <c r="K65" i="1"/>
  <c r="L61" i="1"/>
  <c r="L62" i="1"/>
  <c r="L63" i="1"/>
  <c r="L64" i="1"/>
  <c r="L65" i="1"/>
  <c r="J65" i="1"/>
  <c r="L14" i="1"/>
  <c r="L15" i="1"/>
  <c r="L16" i="1"/>
  <c r="L17" i="1"/>
  <c r="J17" i="1"/>
  <c r="K17" i="1"/>
  <c r="J13" i="1"/>
  <c r="K13" i="1"/>
  <c r="L10" i="1"/>
  <c r="L11" i="1"/>
  <c r="L12" i="1"/>
  <c r="L13" i="1"/>
  <c r="I9" i="1"/>
  <c r="J9" i="1"/>
  <c r="K9" i="1"/>
  <c r="L7" i="1"/>
  <c r="L8" i="1"/>
  <c r="L9" i="1"/>
  <c r="L66" i="1"/>
  <c r="L67" i="1"/>
  <c r="L68" i="1"/>
  <c r="M7" i="1"/>
  <c r="M8" i="1"/>
  <c r="M9" i="1"/>
  <c r="M10" i="1"/>
  <c r="M11" i="1"/>
  <c r="I13" i="1"/>
  <c r="M13" i="1"/>
  <c r="M15" i="1"/>
  <c r="M16" i="1"/>
  <c r="I17" i="1"/>
  <c r="M17" i="1"/>
  <c r="M18" i="1"/>
  <c r="M19" i="1"/>
  <c r="M20" i="1"/>
  <c r="M21" i="1"/>
  <c r="M22" i="1"/>
  <c r="M23" i="1"/>
  <c r="I24" i="1"/>
  <c r="M24" i="1"/>
  <c r="M25" i="1"/>
  <c r="M26" i="1"/>
  <c r="M27" i="1"/>
  <c r="M28" i="1"/>
  <c r="M29" i="1"/>
  <c r="M30" i="1"/>
  <c r="I31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I44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I60" i="1"/>
  <c r="M60" i="1"/>
  <c r="M61" i="1"/>
  <c r="M62" i="1"/>
  <c r="M63" i="1"/>
  <c r="M64" i="1"/>
  <c r="I65" i="1"/>
  <c r="M65" i="1"/>
  <c r="M66" i="1"/>
  <c r="M67" i="1"/>
  <c r="M68" i="1"/>
  <c r="M69" i="1"/>
  <c r="K6" i="1"/>
  <c r="J6" i="1"/>
  <c r="I6" i="1"/>
  <c r="M6" i="1"/>
  <c r="L6" i="1"/>
</calcChain>
</file>

<file path=xl/sharedStrings.xml><?xml version="1.0" encoding="utf-8"?>
<sst xmlns="http://schemas.openxmlformats.org/spreadsheetml/2006/main" count="831" uniqueCount="181">
  <si>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</si>
  <si>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</si>
  <si>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</si>
  <si>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</si>
  <si>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</si>
  <si>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</si>
  <si>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</si>
  <si>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</si>
  <si>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</si>
  <si>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</si>
  <si>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</si>
  <si>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</si>
  <si>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</si>
  <si>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</si>
  <si>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</si>
  <si>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</si>
  <si>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</si>
  <si>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</si>
  <si>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填报单位：江门市江海区农业农村和水利局</t>
    <phoneticPr fontId="2" type="noConversion"/>
  </si>
  <si>
    <t>办公场所日常管护经费</t>
  </si>
  <si>
    <t>农业专项支出</t>
  </si>
  <si>
    <t>动监所专项经费支出</t>
  </si>
  <si>
    <t>农产品质量安全专项经费</t>
  </si>
  <si>
    <t>渔船补助专项经费</t>
  </si>
  <si>
    <t>乡村振兴专项经费</t>
  </si>
  <si>
    <t>农业生态园建设专项经费</t>
  </si>
  <si>
    <t>政策性保险专项资金</t>
  </si>
  <si>
    <t>潭江水资源保护专项资金</t>
  </si>
  <si>
    <t>江海区化工专区及银帆公司以及东海路沿线供水工程专项资金</t>
  </si>
  <si>
    <t>最严格水资源管理考核工作经费</t>
  </si>
  <si>
    <t>河长制经费</t>
  </si>
  <si>
    <t>水利管理专项</t>
  </si>
  <si>
    <t>扶贫专项支出</t>
  </si>
  <si>
    <t>预算内</t>
  </si>
  <si>
    <t>年初预算</t>
  </si>
  <si>
    <t>2130101</t>
  </si>
  <si>
    <t>行政运行</t>
  </si>
  <si>
    <t>3090201</t>
  </si>
  <si>
    <t>办公设备购置（行政）</t>
  </si>
  <si>
    <t>3029901</t>
  </si>
  <si>
    <t>其他商品和服务支出（行政）</t>
  </si>
  <si>
    <t>3022701</t>
  </si>
  <si>
    <t>委托业务费（行政）</t>
  </si>
  <si>
    <t>2130102</t>
  </si>
  <si>
    <t>一般行政管理事务</t>
  </si>
  <si>
    <t>3090601</t>
  </si>
  <si>
    <t>大型修缮（行政）</t>
  </si>
  <si>
    <t>3019901</t>
  </si>
  <si>
    <t>其他工资福利支出（行政）</t>
  </si>
  <si>
    <t>2130108</t>
  </si>
  <si>
    <t>病虫害控制</t>
  </si>
  <si>
    <t>31204</t>
  </si>
  <si>
    <t>费用补贴</t>
  </si>
  <si>
    <t>2130109</t>
  </si>
  <si>
    <t>农产品质量安全</t>
  </si>
  <si>
    <t>3090301</t>
  </si>
  <si>
    <t>专用设备购置（行政）</t>
  </si>
  <si>
    <t>3021601</t>
  </si>
  <si>
    <t>培训费（行政）</t>
  </si>
  <si>
    <t>3021101</t>
  </si>
  <si>
    <t>差旅费（行政）</t>
  </si>
  <si>
    <t>2130148</t>
  </si>
  <si>
    <t>成品油价格改革对渔业的补贴</t>
  </si>
  <si>
    <t>3030501</t>
  </si>
  <si>
    <t>生活补助（行政）</t>
  </si>
  <si>
    <t>2130199</t>
  </si>
  <si>
    <t>其他农业农村支出</t>
  </si>
  <si>
    <t>3090501</t>
  </si>
  <si>
    <t>基础设施建设（行政）</t>
  </si>
  <si>
    <t>2130311</t>
  </si>
  <si>
    <t>水资源节约管理与保护</t>
  </si>
  <si>
    <t>2130399</t>
  </si>
  <si>
    <t>其他水利支出</t>
  </si>
  <si>
    <t>3020101</t>
  </si>
  <si>
    <t>办公费（行政）</t>
  </si>
  <si>
    <t>3100501</t>
  </si>
  <si>
    <t>2130599</t>
  </si>
  <si>
    <t>其他扶贫支出</t>
  </si>
  <si>
    <t>绩效考核情况（优、良、中、低、差，如没有绩效考核填无）</t>
    <phoneticPr fontId="2" type="noConversion"/>
  </si>
  <si>
    <t>无</t>
    <phoneticPr fontId="3" type="noConversion"/>
  </si>
  <si>
    <t>小计</t>
    <phoneticPr fontId="2" type="noConversion"/>
  </si>
  <si>
    <t>办公场所日常管护经费</t>
    <phoneticPr fontId="2" type="noConversion"/>
  </si>
  <si>
    <t>农业专项支出</t>
    <phoneticPr fontId="2" type="noConversion"/>
  </si>
  <si>
    <t>动监所专项经费支出</t>
    <phoneticPr fontId="2" type="noConversion"/>
  </si>
  <si>
    <t>农产品质量安全专项经费</t>
    <phoneticPr fontId="2" type="noConversion"/>
  </si>
  <si>
    <t>渔船补助专项经费</t>
    <phoneticPr fontId="2" type="noConversion"/>
  </si>
  <si>
    <t>乡村振兴专项经费</t>
    <phoneticPr fontId="2" type="noConversion"/>
  </si>
  <si>
    <t>农业生态园建设专项经费</t>
    <phoneticPr fontId="2" type="noConversion"/>
  </si>
  <si>
    <t>动监所专项经费支出</t>
    <phoneticPr fontId="2" type="noConversion"/>
  </si>
  <si>
    <t>政策性保险专项资金</t>
    <phoneticPr fontId="2" type="noConversion"/>
  </si>
  <si>
    <t>潭江水资源保护专项资金</t>
    <phoneticPr fontId="2" type="noConversion"/>
  </si>
  <si>
    <t>江海区化工专区及银帆公司以及东海路沿线供水工程专项资金</t>
    <phoneticPr fontId="2" type="noConversion"/>
  </si>
  <si>
    <t>最严格水资源管理考核工作经费</t>
    <phoneticPr fontId="2" type="noConversion"/>
  </si>
  <si>
    <t>河长制经费</t>
    <phoneticPr fontId="2" type="noConversion"/>
  </si>
  <si>
    <t>水利管理专项</t>
    <phoneticPr fontId="2" type="noConversion"/>
  </si>
  <si>
    <t>扶贫专项支出</t>
    <phoneticPr fontId="2" type="noConversion"/>
  </si>
  <si>
    <t>江财农【2019】130号，提前下达2020年中央大中型水库移民后扶持基金（资金）</t>
    <phoneticPr fontId="4" type="noConversion"/>
  </si>
  <si>
    <t>省市补助（基金补助）</t>
  </si>
  <si>
    <t>2082201</t>
  </si>
  <si>
    <t>移民补助</t>
  </si>
  <si>
    <t>3031001</t>
  </si>
  <si>
    <t>个人农业生产补贴（行政）</t>
  </si>
  <si>
    <t>省市补助（一般补助）</t>
  </si>
  <si>
    <t>2130321</t>
  </si>
  <si>
    <t>大中型水库移民后期扶持专项支出</t>
  </si>
  <si>
    <t>江财农【2019】130号，提前下达2020年中央大中型水库移民后扶持基金（资金）（移民补助资金）</t>
    <phoneticPr fontId="4" type="noConversion"/>
  </si>
  <si>
    <t>江财农【2019】130号，提前下达2020年中央大中型水库移民后扶持基金（资金）（项目资金）</t>
  </si>
  <si>
    <t>江财农【2019】158号，提前下达2020年江门市潭江水资源保护专项资金（第一批）</t>
  </si>
  <si>
    <t>江财农【2019】158号，提前下达2020年江门市潭江水资源保护专项资金（第一批）（2020年县域节水型社会达标建设补助资金）</t>
  </si>
  <si>
    <t>江财农【2019】158号，提前下达2020年江门市潭江水资源保护专项资金（第一批）（全市河湖保洁补助经费）</t>
  </si>
  <si>
    <t>城建项目</t>
  </si>
  <si>
    <t>基金预算</t>
  </si>
  <si>
    <t>2120803</t>
  </si>
  <si>
    <t>城市建设支出</t>
  </si>
  <si>
    <t>2120804</t>
  </si>
  <si>
    <t>农村基础设施建设支出</t>
  </si>
  <si>
    <t>城建项目</t>
    <phoneticPr fontId="3" type="noConversion"/>
  </si>
  <si>
    <t>江财农［2018］174号，关于提前下达2019年中央农业生产发展专项资金</t>
  </si>
  <si>
    <t>集中支付结余</t>
  </si>
  <si>
    <t>江财农［2019］3号，关于提前下达2019年省级涉农转移支付资金</t>
  </si>
  <si>
    <t>江财农［2019］58号，下达2019年江门市潭江水资源保护专项资金</t>
  </si>
  <si>
    <t>江财农［2019］7号，关于提前下达2019年农业强市市级补助资金（第一批）</t>
  </si>
  <si>
    <t>江财农［2019］8号，关于提前下达2019年市级乡村振兴战略-生态宜居美丽乡村建设奖补专项资金（第一批）的通知</t>
  </si>
  <si>
    <t>江财农【2019】134号,提前下达2020年省级涉农专项转移支付资金</t>
  </si>
  <si>
    <t>江财农【2019】143号,提前下达2020年中央财政农业保险保险费补贴资金</t>
  </si>
  <si>
    <t>江财农【2019】163号,提前下达2020年市级涉农专项转移支付资金（第一批）</t>
  </si>
  <si>
    <t>江财农【2020】10号,2020年中央财政农业生产发展资金预算（第二批）</t>
  </si>
  <si>
    <t>江财农【2020】14号，调整下达2020年中央财政动物防疫等补助经费</t>
  </si>
  <si>
    <t>江财农【2020】1号,提前下达2020年中央财政农田建设补助资金预算</t>
  </si>
  <si>
    <t>江财农【2020】22号,2020年离岗基层老兽医市级补助资金</t>
  </si>
  <si>
    <t>江财农【2020】23号,2020年家禽水产品及蔬菜瓜果应急收储省市奖补资金</t>
  </si>
  <si>
    <t>江财农【2020】25号，2020年省级涉农专项转移支付资金（第二批）</t>
  </si>
  <si>
    <t>江财农【2020】56号，调整下达2020年市级涉农专项资金</t>
  </si>
  <si>
    <t>2120806</t>
  </si>
  <si>
    <t>土地出让业务支出</t>
  </si>
  <si>
    <t>2130135</t>
  </si>
  <si>
    <t>农业资源保护修复与利用</t>
  </si>
  <si>
    <t>2130153</t>
  </si>
  <si>
    <t>农田建设</t>
  </si>
  <si>
    <t>2130803</t>
  </si>
  <si>
    <t>农业保险保费补贴</t>
  </si>
  <si>
    <t>2120899</t>
  </si>
  <si>
    <t>其他国有土地使用权出让收入安排的支出</t>
  </si>
  <si>
    <t>2130106</t>
  </si>
  <si>
    <t>科技转化与推广服务</t>
  </si>
  <si>
    <t>2139999</t>
  </si>
  <si>
    <t>其他农林水支出</t>
  </si>
  <si>
    <t>2130306</t>
  </si>
  <si>
    <t>水利工程运行与维护</t>
  </si>
  <si>
    <t>3109901</t>
  </si>
  <si>
    <t>其他资本性支出（行政）</t>
  </si>
  <si>
    <t>江财农【2019】163号,提前下达2020年市级涉农专项转移支付资金（第一批）(农业产业发展）</t>
  </si>
  <si>
    <t>江财农【2020】23号,2020年家禽水产品及蔬菜瓜果应急收储省市奖补资金（省）</t>
  </si>
  <si>
    <t>江财农【2020】23号,2020年家禽水产品及蔬菜瓜果应急收储省市奖补资金（市）</t>
  </si>
  <si>
    <t>江财农【2020】25号，2020年省级涉农专项转移支付资金（第二批）（统筹使用）</t>
  </si>
  <si>
    <t>江门市江海区农业农村和水利局专项资金信息公开表
（2020年上半年结束）</t>
    <phoneticPr fontId="2" type="noConversion"/>
  </si>
  <si>
    <t>江财农［2018］174号，关于提前下达2019年中央农业生产发展专项资金</t>
    <phoneticPr fontId="3" type="noConversion"/>
  </si>
  <si>
    <t>江财农［2019］3号，关于提前下达2019年省级涉农转移支付资金</t>
    <phoneticPr fontId="3" type="noConversion"/>
  </si>
  <si>
    <t>江财农［2019］58号，下达2019年江门市潭江水资源保护专项资金</t>
    <phoneticPr fontId="3" type="noConversion"/>
  </si>
  <si>
    <t>江财农［2019］7号，关于提前下达2019年农业强市市级补助资金（第一批）</t>
    <phoneticPr fontId="3" type="noConversion"/>
  </si>
  <si>
    <t>江财农［2019］8号，关于提前下达2019年市级乡村振兴战略-生态宜居美丽乡村建设奖补专项资金（第一批）的通知</t>
    <phoneticPr fontId="3" type="noConversion"/>
  </si>
  <si>
    <t>江财农【2019】134号,提前下达2020年省级涉农专项转移支付资金</t>
    <phoneticPr fontId="3" type="noConversion"/>
  </si>
  <si>
    <t>江财农【2019】143号,提前下达2020年中央财政农业保险保险费补贴资金</t>
    <phoneticPr fontId="3" type="noConversion"/>
  </si>
  <si>
    <t>江财农【2019】163号,提前下达2020年市级涉农专项转移支付资金（第一批）</t>
    <phoneticPr fontId="3" type="noConversion"/>
  </si>
  <si>
    <t>江财农【2020】10号,2020年中央财政农业生产发展资金预算（第二批）（农机购置补贴）</t>
    <phoneticPr fontId="3" type="noConversion"/>
  </si>
  <si>
    <t>江财农【2020】10号,2020年中央财政农业生产发展资金预算（第二批）</t>
    <phoneticPr fontId="3" type="noConversion"/>
  </si>
  <si>
    <t>江财农【2020】14号，调整下达2020年中央财政动物防疫等补助经费</t>
    <phoneticPr fontId="3" type="noConversion"/>
  </si>
  <si>
    <t>江财农【2020】1号,提前下达2020年中央财政农田建设补助资金预算</t>
    <phoneticPr fontId="3" type="noConversion"/>
  </si>
  <si>
    <t>江财农【2020】22号,2020年离岗基层老兽医市级补助资金</t>
    <phoneticPr fontId="3" type="noConversion"/>
  </si>
  <si>
    <t>江财农【2020】23号,2020年家禽水产品及蔬菜瓜果应急收储省市奖补资金</t>
    <phoneticPr fontId="3" type="noConversion"/>
  </si>
  <si>
    <t>江财农【2020】25号，2020年省级涉农专项转移支付资金（第二批）</t>
    <phoneticPr fontId="3" type="noConversion"/>
  </si>
  <si>
    <t>江财农【2020】56号，调整下达2020年市级涉农专项资金</t>
    <phoneticPr fontId="3" type="noConversion"/>
  </si>
  <si>
    <t>江财农【2019】134号,提前下达2020年省级涉农专项转移支付资金（农产品质量安全及动植物疫病防控体系建设）</t>
    <phoneticPr fontId="3" type="noConversion"/>
  </si>
  <si>
    <t>江财农【2019】134号,提前下达2020年省级涉农专项转移支付资金（受污染耕地安全利用项目）</t>
    <phoneticPr fontId="3" type="noConversion"/>
  </si>
  <si>
    <t>江财农【2019】134号,提前下达2020年省级涉农专项转移支付资金（2020年高标准农田建设）</t>
    <phoneticPr fontId="3" type="noConversion"/>
  </si>
  <si>
    <t>江财农【2019】134号,提前下达2020年省级涉农专项转移支付资金（美丽乡村建设）</t>
    <phoneticPr fontId="3" type="noConversion"/>
  </si>
  <si>
    <t>江财农【2019】163号,提前下达2020年市级涉农专项转移支付资金（第一批）（农村人居环境整治）</t>
    <phoneticPr fontId="3" type="noConversion"/>
  </si>
  <si>
    <t>江财农【2019】163号,提前下达2020年市级涉农专项转移支付资金（第一批）（农业产业发展）</t>
    <phoneticPr fontId="3" type="noConversion"/>
  </si>
  <si>
    <t>江财农【2020】10号,2020年中央财政农业生产发展资金预算（第二批）（高素质农民培育）</t>
    <phoneticPr fontId="3" type="noConversion"/>
  </si>
  <si>
    <t>江财农【2020】25号，2020年省级涉农专项转移支付资金（第二批）（2019年度省乡村振兴战略实绩考核第三方实地评估）</t>
    <phoneticPr fontId="3" type="noConversion"/>
  </si>
  <si>
    <t>2018年度省乡村振兴战略实绩考核第三方实地评估奖励资金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</si>
</sst>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;\-#,##0.00;;"/>
  </numFmts>
  <fonts count="13" x14ac:knownFonts="1">
    <font>
      <sz val="12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9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vertical="center" wrapText="1"/>
    </xf>
    <xf numFmtId="10" fontId="7" fillId="0" borderId="1" xfId="1" applyNumberFormat="1" applyFont="1" applyFill="1" applyBorder="1" applyAlignment="1">
      <alignment vertical="center" wrapText="1"/>
    </xf>
    <xf numFmtId="0" fontId="9" fillId="0" borderId="5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176" fontId="7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10" fontId="11" fillId="0" borderId="1" xfId="1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176" fontId="12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6" fontId="9" fillId="0" borderId="0" xfId="0" applyNumberFormat="1" applyFont="1" applyFill="1">
      <alignment vertical="center"/>
    </xf>
    <xf numFmtId="10" fontId="9" fillId="0" borderId="0" xfId="1" applyNumberFormat="1" applyFont="1" applyFill="1">
      <alignment vertical="center"/>
    </xf>
  </cellXfs>
  <cellStyles count="2">
    <cellStyle name="百分比" xfId="1" builtinId="5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3"/>
  <sheetViews>
    <sheetView tabSelected="1" topLeftCell="G1" workbookViewId="0">
      <selection activeCell="M103" sqref="H96:M103"/>
    </sheetView>
  </sheetViews>
  <sheetFormatPr defaultColWidth="9" defaultRowHeight="14.25" x14ac:dyDescent="0.15"/>
  <cols>
    <col min="1" max="1" width="29.875" style="1" customWidth="1"/>
    <col min="2" max="2" width="9" style="1" customWidth="1"/>
    <col min="3" max="3" width="10.375" style="1" customWidth="1"/>
    <col min="4" max="4" width="9" style="1" customWidth="1"/>
    <col min="5" max="5" width="16" style="1" customWidth="1"/>
    <col min="6" max="6" width="9" style="1" customWidth="1"/>
    <col min="7" max="7" width="12.625" style="1" customWidth="1"/>
    <col min="8" max="8" width="26.25" style="1" customWidth="1"/>
    <col min="9" max="9" width="17.125" style="1" customWidth="1"/>
    <col min="10" max="11" width="15.625" style="1" customWidth="1"/>
    <col min="12" max="12" width="16.375" style="1" customWidth="1"/>
    <col min="13" max="13" width="12.625" style="1" customWidth="1"/>
    <col min="14" max="14" width="12.375" style="1" customWidth="1"/>
    <col min="15" max="15" width="12.5" style="1" customWidth="1"/>
    <col min="16" max="16" width="10.625" style="1" customWidth="1"/>
    <col min="17" max="17" width="41" style="1" customWidth="1"/>
    <col min="18" max="16384" width="9" style="1"/>
  </cols>
  <sheetData>
    <row r="1" spans="1:17" ht="48.75" customHeight="1" x14ac:dyDescent="0.15">
      <c r="A1" s="16" t="s">
        <v>155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3" spans="1:17" x14ac:dyDescent="0.15">
      <c r="A3" s="1" t="s">
        <v>18</v>
      </c>
    </row>
    <row r="4" spans="1:17" ht="45" customHeight="1" x14ac:dyDescent="0.15">
      <c r="A4" s="19" t="s">
        <v>0</v>
      </c>
      <c r="B4" s="18" t="s">
        <v>1</v>
      </c>
      <c r="C4" s="18" t="s">
        <v>2</v>
      </c>
      <c r="D4" s="18" t="s">
        <v>3</v>
      </c>
      <c r="E4" s="18"/>
      <c r="F4" s="18" t="s">
        <v>4</v>
      </c>
      <c r="G4" s="18"/>
      <c r="H4" s="18" t="s">
        <v>5</v>
      </c>
      <c r="I4" s="18" t="s">
        <v>6</v>
      </c>
      <c r="J4" s="18" t="s">
        <v>7</v>
      </c>
      <c r="K4" s="19" t="s">
        <v>8</v>
      </c>
      <c r="L4" s="18" t="s">
        <v>9</v>
      </c>
      <c r="M4" s="18" t="s">
        <v>10</v>
      </c>
      <c r="N4" s="19" t="s">
        <v>78</v>
      </c>
      <c r="O4" s="19"/>
      <c r="P4" s="19"/>
      <c r="Q4" s="19" t="s">
        <v>11</v>
      </c>
    </row>
    <row r="5" spans="1:17" ht="39" customHeight="1" x14ac:dyDescent="0.15">
      <c r="A5" s="19"/>
      <c r="B5" s="18"/>
      <c r="C5" s="18"/>
      <c r="D5" s="14" t="s">
        <v>12</v>
      </c>
      <c r="E5" s="14" t="s">
        <v>13</v>
      </c>
      <c r="F5" s="14" t="s">
        <v>12</v>
      </c>
      <c r="G5" s="14" t="s">
        <v>13</v>
      </c>
      <c r="H5" s="18"/>
      <c r="I5" s="18"/>
      <c r="J5" s="18"/>
      <c r="K5" s="19"/>
      <c r="L5" s="18"/>
      <c r="M5" s="18"/>
      <c r="N5" s="15" t="s">
        <v>14</v>
      </c>
      <c r="O5" s="15" t="s">
        <v>15</v>
      </c>
      <c r="P5" s="15" t="s">
        <v>16</v>
      </c>
      <c r="Q5" s="19"/>
    </row>
    <row r="6" spans="1:17" ht="27" customHeight="1" x14ac:dyDescent="0.15">
      <c r="A6" s="20" t="s">
        <v>17</v>
      </c>
      <c r="B6" s="21"/>
      <c r="C6" s="21"/>
      <c r="D6" s="21"/>
      <c r="E6" s="21"/>
      <c r="F6" s="21"/>
      <c r="G6" s="21"/>
      <c r="H6" s="22"/>
      <c r="I6" s="3">
        <f>I9+I13+I17+I24+I26+I31+I33+I35+I44+I46+I48+I50++I55+I60+I65+I94</f>
        <v>153158969.47</v>
      </c>
      <c r="J6" s="3">
        <f>J9+J13+J17+J24+J26+J31+J33+J35+J44+J46+J48+J50++J55+J60+J65+J94</f>
        <v>0</v>
      </c>
      <c r="K6" s="3">
        <f>K9+K13+K17+K24+K26+K31+K33+K35+K44+K46+K48+K50++K55+K60+K65+K94</f>
        <v>37588589.180000007</v>
      </c>
      <c r="L6" s="3">
        <f>L9+L13+L17+L24+L26+L31+L33+L35+L44+L46+L48+L50++L55+L60+L65+L94</f>
        <v>115570380.29000001</v>
      </c>
      <c r="M6" s="10">
        <f>K6/(I6+J6)</f>
        <v>0.24542205598584071</v>
      </c>
      <c r="N6" s="5"/>
      <c r="O6" s="5"/>
      <c r="P6" s="5"/>
      <c r="Q6" s="5"/>
    </row>
    <row r="7" spans="1:17" ht="24.75" customHeight="1" x14ac:dyDescent="0.15">
      <c r="A7" s="6" t="s">
        <v>116</v>
      </c>
      <c r="B7" s="6" t="s">
        <v>33</v>
      </c>
      <c r="C7" s="6" t="s">
        <v>111</v>
      </c>
      <c r="D7" s="6" t="s">
        <v>112</v>
      </c>
      <c r="E7" s="6" t="s">
        <v>113</v>
      </c>
      <c r="F7" s="6" t="s">
        <v>75</v>
      </c>
      <c r="G7" s="6" t="s">
        <v>68</v>
      </c>
      <c r="H7" s="6" t="s">
        <v>110</v>
      </c>
      <c r="I7" s="7">
        <v>16410000</v>
      </c>
      <c r="J7" s="7"/>
      <c r="K7" s="7"/>
      <c r="L7" s="7">
        <f>I7+J7-K7</f>
        <v>16410000</v>
      </c>
      <c r="M7" s="4">
        <f>K7/(I7+J7)</f>
        <v>0</v>
      </c>
      <c r="N7" s="2" t="s">
        <v>79</v>
      </c>
      <c r="O7" s="2" t="s">
        <v>79</v>
      </c>
      <c r="P7" s="2" t="s">
        <v>79</v>
      </c>
      <c r="Q7" s="8"/>
    </row>
    <row r="8" spans="1:17" ht="24.75" customHeight="1" x14ac:dyDescent="0.15">
      <c r="A8" s="6" t="s">
        <v>110</v>
      </c>
      <c r="B8" s="6" t="s">
        <v>33</v>
      </c>
      <c r="C8" s="6" t="s">
        <v>111</v>
      </c>
      <c r="D8" s="6" t="s">
        <v>114</v>
      </c>
      <c r="E8" s="6" t="s">
        <v>115</v>
      </c>
      <c r="F8" s="6" t="s">
        <v>75</v>
      </c>
      <c r="G8" s="6" t="s">
        <v>68</v>
      </c>
      <c r="H8" s="6" t="s">
        <v>110</v>
      </c>
      <c r="I8" s="7">
        <v>78900000</v>
      </c>
      <c r="J8" s="7"/>
      <c r="K8" s="7">
        <v>12681891.43</v>
      </c>
      <c r="L8" s="7">
        <f t="shared" ref="L8:L74" si="0">I8+J8-K8</f>
        <v>66218108.57</v>
      </c>
      <c r="M8" s="4">
        <f t="shared" ref="M8:M71" si="1">K8/(I8+J8)</f>
        <v>0.16073373168567806</v>
      </c>
      <c r="N8" s="2" t="s">
        <v>79</v>
      </c>
      <c r="O8" s="2" t="s">
        <v>79</v>
      </c>
      <c r="P8" s="2" t="s">
        <v>79</v>
      </c>
      <c r="Q8" s="8"/>
    </row>
    <row r="9" spans="1:17" ht="24.75" customHeight="1" x14ac:dyDescent="0.15">
      <c r="A9" s="6"/>
      <c r="B9" s="6"/>
      <c r="C9" s="6"/>
      <c r="D9" s="6"/>
      <c r="E9" s="6"/>
      <c r="F9" s="6"/>
      <c r="G9" s="6"/>
      <c r="H9" s="9" t="s">
        <v>80</v>
      </c>
      <c r="I9" s="3">
        <f>SUM(I7:I8)</f>
        <v>95310000</v>
      </c>
      <c r="J9" s="3">
        <f t="shared" ref="J9:K9" si="2">SUM(J7:J8)</f>
        <v>0</v>
      </c>
      <c r="K9" s="3">
        <f t="shared" si="2"/>
        <v>12681891.43</v>
      </c>
      <c r="L9" s="3">
        <f>SUM(L7:L8)</f>
        <v>82628108.569999993</v>
      </c>
      <c r="M9" s="10">
        <f t="shared" si="1"/>
        <v>0.13305940016787327</v>
      </c>
      <c r="N9" s="2"/>
      <c r="O9" s="2"/>
      <c r="P9" s="2"/>
      <c r="Q9" s="8"/>
    </row>
    <row r="10" spans="1:17" ht="24.75" customHeight="1" x14ac:dyDescent="0.15">
      <c r="A10" s="6" t="s">
        <v>19</v>
      </c>
      <c r="B10" s="6" t="s">
        <v>33</v>
      </c>
      <c r="C10" s="6" t="s">
        <v>34</v>
      </c>
      <c r="D10" s="6" t="s">
        <v>35</v>
      </c>
      <c r="E10" s="6" t="s">
        <v>36</v>
      </c>
      <c r="F10" s="6" t="s">
        <v>37</v>
      </c>
      <c r="G10" s="6" t="s">
        <v>38</v>
      </c>
      <c r="H10" s="6" t="s">
        <v>19</v>
      </c>
      <c r="I10" s="7">
        <v>50000</v>
      </c>
      <c r="J10" s="11"/>
      <c r="K10" s="11">
        <v>19980</v>
      </c>
      <c r="L10" s="7">
        <f t="shared" si="0"/>
        <v>30020</v>
      </c>
      <c r="M10" s="4">
        <f t="shared" si="1"/>
        <v>0.39960000000000001</v>
      </c>
      <c r="N10" s="2" t="s">
        <v>79</v>
      </c>
      <c r="O10" s="2" t="s">
        <v>79</v>
      </c>
      <c r="P10" s="2" t="s">
        <v>79</v>
      </c>
      <c r="Q10" s="8"/>
    </row>
    <row r="11" spans="1:17" ht="24.75" customHeight="1" x14ac:dyDescent="0.15">
      <c r="A11" s="6" t="s">
        <v>81</v>
      </c>
      <c r="B11" s="6" t="s">
        <v>33</v>
      </c>
      <c r="C11" s="6" t="s">
        <v>34</v>
      </c>
      <c r="D11" s="6" t="s">
        <v>35</v>
      </c>
      <c r="E11" s="6" t="s">
        <v>36</v>
      </c>
      <c r="F11" s="6" t="s">
        <v>39</v>
      </c>
      <c r="G11" s="6" t="s">
        <v>40</v>
      </c>
      <c r="H11" s="6" t="s">
        <v>19</v>
      </c>
      <c r="I11" s="7">
        <v>45000</v>
      </c>
      <c r="J11" s="11"/>
      <c r="K11" s="12"/>
      <c r="L11" s="7">
        <f t="shared" si="0"/>
        <v>45000</v>
      </c>
      <c r="M11" s="4">
        <f t="shared" si="1"/>
        <v>0</v>
      </c>
      <c r="N11" s="2" t="s">
        <v>79</v>
      </c>
      <c r="O11" s="2" t="s">
        <v>79</v>
      </c>
      <c r="P11" s="2" t="s">
        <v>79</v>
      </c>
      <c r="Q11" s="8"/>
    </row>
    <row r="12" spans="1:17" ht="24.75" customHeight="1" x14ac:dyDescent="0.15">
      <c r="A12" s="6" t="s">
        <v>19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41</v>
      </c>
      <c r="G12" s="6" t="s">
        <v>42</v>
      </c>
      <c r="H12" s="6" t="s">
        <v>19</v>
      </c>
      <c r="I12" s="7">
        <v>5000</v>
      </c>
      <c r="J12" s="11"/>
      <c r="K12" s="12"/>
      <c r="L12" s="7">
        <f t="shared" si="0"/>
        <v>5000</v>
      </c>
      <c r="M12" s="4">
        <v>0</v>
      </c>
      <c r="N12" s="2" t="s">
        <v>79</v>
      </c>
      <c r="O12" s="2" t="s">
        <v>79</v>
      </c>
      <c r="P12" s="2" t="s">
        <v>79</v>
      </c>
      <c r="Q12" s="8"/>
    </row>
    <row r="13" spans="1:17" ht="24.75" customHeight="1" x14ac:dyDescent="0.15">
      <c r="A13" s="6"/>
      <c r="B13" s="6"/>
      <c r="C13" s="6"/>
      <c r="D13" s="6"/>
      <c r="E13" s="6"/>
      <c r="F13" s="6"/>
      <c r="G13" s="6"/>
      <c r="H13" s="9" t="s">
        <v>80</v>
      </c>
      <c r="I13" s="3">
        <f>SUM(I10:I12)</f>
        <v>100000</v>
      </c>
      <c r="J13" s="3">
        <f t="shared" ref="J13:L13" si="3">SUM(J10:J12)</f>
        <v>0</v>
      </c>
      <c r="K13" s="3">
        <f t="shared" si="3"/>
        <v>19980</v>
      </c>
      <c r="L13" s="3">
        <f t="shared" si="3"/>
        <v>80020</v>
      </c>
      <c r="M13" s="10">
        <f t="shared" si="1"/>
        <v>0.19980000000000001</v>
      </c>
      <c r="N13" s="2"/>
      <c r="O13" s="2"/>
      <c r="P13" s="2"/>
      <c r="Q13" s="8"/>
    </row>
    <row r="14" spans="1:17" ht="24.75" customHeight="1" x14ac:dyDescent="0.15">
      <c r="A14" s="6" t="s">
        <v>83</v>
      </c>
      <c r="B14" s="6" t="s">
        <v>33</v>
      </c>
      <c r="C14" s="6" t="s">
        <v>34</v>
      </c>
      <c r="D14" s="6" t="s">
        <v>49</v>
      </c>
      <c r="E14" s="6" t="s">
        <v>50</v>
      </c>
      <c r="F14" s="6" t="s">
        <v>51</v>
      </c>
      <c r="G14" s="6" t="s">
        <v>52</v>
      </c>
      <c r="H14" s="6" t="s">
        <v>21</v>
      </c>
      <c r="I14" s="7">
        <v>31000</v>
      </c>
      <c r="J14" s="11"/>
      <c r="K14" s="12"/>
      <c r="L14" s="7">
        <f t="shared" si="0"/>
        <v>31000</v>
      </c>
      <c r="M14" s="4">
        <v>0</v>
      </c>
      <c r="N14" s="2" t="s">
        <v>79</v>
      </c>
      <c r="O14" s="2" t="s">
        <v>79</v>
      </c>
      <c r="P14" s="2" t="s">
        <v>79</v>
      </c>
      <c r="Q14" s="8"/>
    </row>
    <row r="15" spans="1:17" ht="24.75" customHeight="1" x14ac:dyDescent="0.15">
      <c r="A15" s="6" t="s">
        <v>21</v>
      </c>
      <c r="B15" s="6" t="s">
        <v>33</v>
      </c>
      <c r="C15" s="6" t="s">
        <v>34</v>
      </c>
      <c r="D15" s="6" t="s">
        <v>65</v>
      </c>
      <c r="E15" s="6" t="s">
        <v>66</v>
      </c>
      <c r="F15" s="6" t="s">
        <v>39</v>
      </c>
      <c r="G15" s="6" t="s">
        <v>40</v>
      </c>
      <c r="H15" s="6" t="s">
        <v>21</v>
      </c>
      <c r="I15" s="7">
        <v>20000</v>
      </c>
      <c r="J15" s="12"/>
      <c r="K15" s="12"/>
      <c r="L15" s="7">
        <f t="shared" si="0"/>
        <v>20000</v>
      </c>
      <c r="M15" s="4">
        <f t="shared" si="1"/>
        <v>0</v>
      </c>
      <c r="N15" s="2" t="s">
        <v>79</v>
      </c>
      <c r="O15" s="2" t="s">
        <v>79</v>
      </c>
      <c r="P15" s="2" t="s">
        <v>79</v>
      </c>
      <c r="Q15" s="8"/>
    </row>
    <row r="16" spans="1:17" ht="24.75" customHeight="1" x14ac:dyDescent="0.15">
      <c r="A16" s="6" t="s">
        <v>88</v>
      </c>
      <c r="B16" s="6" t="s">
        <v>33</v>
      </c>
      <c r="C16" s="6" t="s">
        <v>34</v>
      </c>
      <c r="D16" s="6" t="s">
        <v>65</v>
      </c>
      <c r="E16" s="6" t="s">
        <v>66</v>
      </c>
      <c r="F16" s="6" t="s">
        <v>41</v>
      </c>
      <c r="G16" s="6" t="s">
        <v>42</v>
      </c>
      <c r="H16" s="6" t="s">
        <v>21</v>
      </c>
      <c r="I16" s="7">
        <v>19000</v>
      </c>
      <c r="J16" s="12"/>
      <c r="K16" s="12"/>
      <c r="L16" s="7">
        <f t="shared" si="0"/>
        <v>19000</v>
      </c>
      <c r="M16" s="4">
        <f t="shared" si="1"/>
        <v>0</v>
      </c>
      <c r="N16" s="2" t="s">
        <v>79</v>
      </c>
      <c r="O16" s="2" t="s">
        <v>79</v>
      </c>
      <c r="P16" s="2" t="s">
        <v>79</v>
      </c>
      <c r="Q16" s="8"/>
    </row>
    <row r="17" spans="1:17" ht="24.75" customHeight="1" x14ac:dyDescent="0.15">
      <c r="A17" s="6"/>
      <c r="B17" s="6"/>
      <c r="C17" s="6"/>
      <c r="D17" s="6"/>
      <c r="E17" s="6"/>
      <c r="F17" s="6"/>
      <c r="G17" s="6"/>
      <c r="H17" s="9" t="s">
        <v>80</v>
      </c>
      <c r="I17" s="3">
        <f>SUM(I14:I16)</f>
        <v>70000</v>
      </c>
      <c r="J17" s="3">
        <f t="shared" ref="J17:K17" si="4">SUM(J14:J16)</f>
        <v>0</v>
      </c>
      <c r="K17" s="3">
        <f t="shared" si="4"/>
        <v>0</v>
      </c>
      <c r="L17" s="3">
        <f>SUM(L14:L16)</f>
        <v>70000</v>
      </c>
      <c r="M17" s="10">
        <f t="shared" si="1"/>
        <v>0</v>
      </c>
      <c r="N17" s="2"/>
      <c r="O17" s="2"/>
      <c r="P17" s="2"/>
      <c r="Q17" s="8"/>
    </row>
    <row r="18" spans="1:17" ht="24.75" customHeight="1" x14ac:dyDescent="0.15">
      <c r="A18" s="6" t="s">
        <v>84</v>
      </c>
      <c r="B18" s="6" t="s">
        <v>33</v>
      </c>
      <c r="C18" s="6" t="s">
        <v>34</v>
      </c>
      <c r="D18" s="6" t="s">
        <v>53</v>
      </c>
      <c r="E18" s="6" t="s">
        <v>54</v>
      </c>
      <c r="F18" s="6" t="s">
        <v>51</v>
      </c>
      <c r="G18" s="6" t="s">
        <v>52</v>
      </c>
      <c r="H18" s="6" t="s">
        <v>22</v>
      </c>
      <c r="I18" s="7">
        <v>390000</v>
      </c>
      <c r="J18" s="11"/>
      <c r="K18" s="11"/>
      <c r="L18" s="7">
        <f t="shared" si="0"/>
        <v>390000</v>
      </c>
      <c r="M18" s="4">
        <f t="shared" si="1"/>
        <v>0</v>
      </c>
      <c r="N18" s="2" t="s">
        <v>79</v>
      </c>
      <c r="O18" s="2" t="s">
        <v>79</v>
      </c>
      <c r="P18" s="2" t="s">
        <v>79</v>
      </c>
      <c r="Q18" s="8"/>
    </row>
    <row r="19" spans="1:17" ht="24.75" customHeight="1" x14ac:dyDescent="0.15">
      <c r="A19" s="6" t="s">
        <v>22</v>
      </c>
      <c r="B19" s="6" t="s">
        <v>33</v>
      </c>
      <c r="C19" s="6" t="s">
        <v>34</v>
      </c>
      <c r="D19" s="6" t="s">
        <v>53</v>
      </c>
      <c r="E19" s="6" t="s">
        <v>54</v>
      </c>
      <c r="F19" s="6" t="s">
        <v>55</v>
      </c>
      <c r="G19" s="6" t="s">
        <v>56</v>
      </c>
      <c r="H19" s="6" t="s">
        <v>22</v>
      </c>
      <c r="I19" s="7">
        <v>30000</v>
      </c>
      <c r="J19" s="11"/>
      <c r="K19" s="11"/>
      <c r="L19" s="7">
        <f t="shared" si="0"/>
        <v>30000</v>
      </c>
      <c r="M19" s="4">
        <f t="shared" si="1"/>
        <v>0</v>
      </c>
      <c r="N19" s="2" t="s">
        <v>79</v>
      </c>
      <c r="O19" s="2" t="s">
        <v>79</v>
      </c>
      <c r="P19" s="2" t="s">
        <v>79</v>
      </c>
      <c r="Q19" s="8"/>
    </row>
    <row r="20" spans="1:17" ht="24.75" customHeight="1" x14ac:dyDescent="0.15">
      <c r="A20" s="6" t="s">
        <v>22</v>
      </c>
      <c r="B20" s="6" t="s">
        <v>33</v>
      </c>
      <c r="C20" s="6" t="s">
        <v>34</v>
      </c>
      <c r="D20" s="6" t="s">
        <v>53</v>
      </c>
      <c r="E20" s="6" t="s">
        <v>54</v>
      </c>
      <c r="F20" s="6" t="s">
        <v>39</v>
      </c>
      <c r="G20" s="6" t="s">
        <v>40</v>
      </c>
      <c r="H20" s="6" t="s">
        <v>22</v>
      </c>
      <c r="I20" s="7">
        <v>30000</v>
      </c>
      <c r="J20" s="11"/>
      <c r="K20" s="11">
        <f>7500+1171</f>
        <v>8671</v>
      </c>
      <c r="L20" s="7">
        <f t="shared" si="0"/>
        <v>21329</v>
      </c>
      <c r="M20" s="4">
        <f t="shared" si="1"/>
        <v>0.28903333333333331</v>
      </c>
      <c r="N20" s="2" t="s">
        <v>79</v>
      </c>
      <c r="O20" s="2" t="s">
        <v>79</v>
      </c>
      <c r="P20" s="2" t="s">
        <v>79</v>
      </c>
      <c r="Q20" s="8"/>
    </row>
    <row r="21" spans="1:17" ht="24.75" customHeight="1" x14ac:dyDescent="0.15">
      <c r="A21" s="6" t="s">
        <v>22</v>
      </c>
      <c r="B21" s="6" t="s">
        <v>33</v>
      </c>
      <c r="C21" s="6" t="s">
        <v>34</v>
      </c>
      <c r="D21" s="6" t="s">
        <v>53</v>
      </c>
      <c r="E21" s="6" t="s">
        <v>54</v>
      </c>
      <c r="F21" s="6" t="s">
        <v>41</v>
      </c>
      <c r="G21" s="6" t="s">
        <v>42</v>
      </c>
      <c r="H21" s="6" t="s">
        <v>22</v>
      </c>
      <c r="I21" s="7">
        <v>680000</v>
      </c>
      <c r="J21" s="11"/>
      <c r="K21" s="11">
        <v>373576</v>
      </c>
      <c r="L21" s="7">
        <f t="shared" si="0"/>
        <v>306424</v>
      </c>
      <c r="M21" s="4">
        <f t="shared" si="1"/>
        <v>0.54937647058823524</v>
      </c>
      <c r="N21" s="2" t="s">
        <v>79</v>
      </c>
      <c r="O21" s="2" t="s">
        <v>79</v>
      </c>
      <c r="P21" s="2" t="s">
        <v>79</v>
      </c>
      <c r="Q21" s="8"/>
    </row>
    <row r="22" spans="1:17" ht="24.75" customHeight="1" x14ac:dyDescent="0.15">
      <c r="A22" s="6" t="s">
        <v>22</v>
      </c>
      <c r="B22" s="6" t="s">
        <v>33</v>
      </c>
      <c r="C22" s="6" t="s">
        <v>34</v>
      </c>
      <c r="D22" s="6" t="s">
        <v>53</v>
      </c>
      <c r="E22" s="6" t="s">
        <v>54</v>
      </c>
      <c r="F22" s="6" t="s">
        <v>57</v>
      </c>
      <c r="G22" s="6" t="s">
        <v>58</v>
      </c>
      <c r="H22" s="6" t="s">
        <v>22</v>
      </c>
      <c r="I22" s="7">
        <v>35000</v>
      </c>
      <c r="J22" s="11"/>
      <c r="K22" s="11">
        <v>5400</v>
      </c>
      <c r="L22" s="7">
        <f t="shared" si="0"/>
        <v>29600</v>
      </c>
      <c r="M22" s="4">
        <f t="shared" si="1"/>
        <v>0.15428571428571428</v>
      </c>
      <c r="N22" s="2" t="s">
        <v>79</v>
      </c>
      <c r="O22" s="2" t="s">
        <v>79</v>
      </c>
      <c r="P22" s="2" t="s">
        <v>79</v>
      </c>
      <c r="Q22" s="8"/>
    </row>
    <row r="23" spans="1:17" ht="24.75" customHeight="1" x14ac:dyDescent="0.15">
      <c r="A23" s="6" t="s">
        <v>22</v>
      </c>
      <c r="B23" s="6" t="s">
        <v>33</v>
      </c>
      <c r="C23" s="6" t="s">
        <v>34</v>
      </c>
      <c r="D23" s="6" t="s">
        <v>53</v>
      </c>
      <c r="E23" s="6" t="s">
        <v>54</v>
      </c>
      <c r="F23" s="6" t="s">
        <v>59</v>
      </c>
      <c r="G23" s="6" t="s">
        <v>60</v>
      </c>
      <c r="H23" s="6" t="s">
        <v>22</v>
      </c>
      <c r="I23" s="7">
        <v>5000</v>
      </c>
      <c r="J23" s="11"/>
      <c r="K23" s="11"/>
      <c r="L23" s="7">
        <f t="shared" si="0"/>
        <v>5000</v>
      </c>
      <c r="M23" s="4">
        <f t="shared" si="1"/>
        <v>0</v>
      </c>
      <c r="N23" s="2" t="s">
        <v>79</v>
      </c>
      <c r="O23" s="2" t="s">
        <v>79</v>
      </c>
      <c r="P23" s="2" t="s">
        <v>79</v>
      </c>
      <c r="Q23" s="8"/>
    </row>
    <row r="24" spans="1:17" ht="24.75" customHeight="1" x14ac:dyDescent="0.15">
      <c r="A24" s="6"/>
      <c r="B24" s="6"/>
      <c r="C24" s="6"/>
      <c r="D24" s="6"/>
      <c r="E24" s="6"/>
      <c r="F24" s="6"/>
      <c r="G24" s="6"/>
      <c r="H24" s="9" t="s">
        <v>80</v>
      </c>
      <c r="I24" s="3">
        <f>SUM(I18:I23)</f>
        <v>1170000</v>
      </c>
      <c r="J24" s="3">
        <f t="shared" ref="J24:L24" si="5">SUM(J18:J23)</f>
        <v>0</v>
      </c>
      <c r="K24" s="3">
        <f t="shared" si="5"/>
        <v>387647</v>
      </c>
      <c r="L24" s="3">
        <f t="shared" si="5"/>
        <v>782353</v>
      </c>
      <c r="M24" s="10">
        <f t="shared" si="1"/>
        <v>0.33132222222222224</v>
      </c>
      <c r="N24" s="2"/>
      <c r="O24" s="2"/>
      <c r="P24" s="2"/>
      <c r="Q24" s="8"/>
    </row>
    <row r="25" spans="1:17" ht="24.75" customHeight="1" x14ac:dyDescent="0.15">
      <c r="A25" s="6" t="s">
        <v>85</v>
      </c>
      <c r="B25" s="6" t="s">
        <v>33</v>
      </c>
      <c r="C25" s="6" t="s">
        <v>34</v>
      </c>
      <c r="D25" s="6" t="s">
        <v>61</v>
      </c>
      <c r="E25" s="6" t="s">
        <v>62</v>
      </c>
      <c r="F25" s="6" t="s">
        <v>63</v>
      </c>
      <c r="G25" s="6" t="s">
        <v>64</v>
      </c>
      <c r="H25" s="6" t="s">
        <v>23</v>
      </c>
      <c r="I25" s="7">
        <v>114400</v>
      </c>
      <c r="J25" s="11"/>
      <c r="K25" s="12"/>
      <c r="L25" s="7">
        <f t="shared" si="0"/>
        <v>114400</v>
      </c>
      <c r="M25" s="4">
        <f t="shared" si="1"/>
        <v>0</v>
      </c>
      <c r="N25" s="2" t="s">
        <v>79</v>
      </c>
      <c r="O25" s="2" t="s">
        <v>79</v>
      </c>
      <c r="P25" s="2" t="s">
        <v>79</v>
      </c>
      <c r="Q25" s="8"/>
    </row>
    <row r="26" spans="1:17" ht="24.75" customHeight="1" x14ac:dyDescent="0.15">
      <c r="A26" s="6"/>
      <c r="B26" s="6"/>
      <c r="C26" s="6"/>
      <c r="D26" s="6"/>
      <c r="E26" s="6"/>
      <c r="F26" s="6"/>
      <c r="G26" s="6"/>
      <c r="H26" s="9" t="s">
        <v>80</v>
      </c>
      <c r="I26" s="3">
        <f>SUM(I25)</f>
        <v>114400</v>
      </c>
      <c r="J26" s="3">
        <f t="shared" ref="J26:L26" si="6">SUM(J25)</f>
        <v>0</v>
      </c>
      <c r="K26" s="3">
        <f t="shared" si="6"/>
        <v>0</v>
      </c>
      <c r="L26" s="3">
        <f t="shared" si="6"/>
        <v>114400</v>
      </c>
      <c r="M26" s="10">
        <f t="shared" si="1"/>
        <v>0</v>
      </c>
      <c r="N26" s="2"/>
      <c r="O26" s="2"/>
      <c r="P26" s="2"/>
      <c r="Q26" s="8"/>
    </row>
    <row r="27" spans="1:17" ht="24.75" customHeight="1" x14ac:dyDescent="0.15">
      <c r="A27" s="6" t="s">
        <v>86</v>
      </c>
      <c r="B27" s="6" t="s">
        <v>33</v>
      </c>
      <c r="C27" s="6" t="s">
        <v>34</v>
      </c>
      <c r="D27" s="6" t="s">
        <v>65</v>
      </c>
      <c r="E27" s="6" t="s">
        <v>66</v>
      </c>
      <c r="F27" s="6" t="s">
        <v>51</v>
      </c>
      <c r="G27" s="6" t="s">
        <v>52</v>
      </c>
      <c r="H27" s="6" t="s">
        <v>24</v>
      </c>
      <c r="I27" s="7">
        <v>3022000</v>
      </c>
      <c r="J27" s="12"/>
      <c r="K27" s="11">
        <v>3022000</v>
      </c>
      <c r="L27" s="7">
        <f t="shared" si="0"/>
        <v>0</v>
      </c>
      <c r="M27" s="4">
        <f t="shared" si="1"/>
        <v>1</v>
      </c>
      <c r="N27" s="2" t="s">
        <v>79</v>
      </c>
      <c r="O27" s="2" t="s">
        <v>79</v>
      </c>
      <c r="P27" s="2" t="s">
        <v>79</v>
      </c>
      <c r="Q27" s="8"/>
    </row>
    <row r="28" spans="1:17" ht="24.75" customHeight="1" x14ac:dyDescent="0.15">
      <c r="A28" s="6" t="s">
        <v>24</v>
      </c>
      <c r="B28" s="6" t="s">
        <v>33</v>
      </c>
      <c r="C28" s="6" t="s">
        <v>34</v>
      </c>
      <c r="D28" s="6" t="s">
        <v>65</v>
      </c>
      <c r="E28" s="6" t="s">
        <v>66</v>
      </c>
      <c r="F28" s="6" t="s">
        <v>39</v>
      </c>
      <c r="G28" s="6" t="s">
        <v>40</v>
      </c>
      <c r="H28" s="6" t="s">
        <v>24</v>
      </c>
      <c r="I28" s="7">
        <v>52000</v>
      </c>
      <c r="J28" s="12"/>
      <c r="K28" s="11">
        <f>15498+2000</f>
        <v>17498</v>
      </c>
      <c r="L28" s="7">
        <f t="shared" si="0"/>
        <v>34502</v>
      </c>
      <c r="M28" s="4">
        <f t="shared" si="1"/>
        <v>0.33650000000000002</v>
      </c>
      <c r="N28" s="2" t="s">
        <v>79</v>
      </c>
      <c r="O28" s="2" t="s">
        <v>79</v>
      </c>
      <c r="P28" s="2" t="s">
        <v>79</v>
      </c>
      <c r="Q28" s="8"/>
    </row>
    <row r="29" spans="1:17" ht="24.75" customHeight="1" x14ac:dyDescent="0.15">
      <c r="A29" s="6" t="s">
        <v>24</v>
      </c>
      <c r="B29" s="6" t="s">
        <v>33</v>
      </c>
      <c r="C29" s="6" t="s">
        <v>34</v>
      </c>
      <c r="D29" s="6" t="s">
        <v>65</v>
      </c>
      <c r="E29" s="6" t="s">
        <v>66</v>
      </c>
      <c r="F29" s="6" t="s">
        <v>41</v>
      </c>
      <c r="G29" s="6" t="s">
        <v>42</v>
      </c>
      <c r="H29" s="6" t="s">
        <v>24</v>
      </c>
      <c r="I29" s="7">
        <v>338000</v>
      </c>
      <c r="J29" s="12"/>
      <c r="K29" s="11">
        <v>251328</v>
      </c>
      <c r="L29" s="7">
        <f t="shared" si="0"/>
        <v>86672</v>
      </c>
      <c r="M29" s="4">
        <f t="shared" si="1"/>
        <v>0.74357396449704138</v>
      </c>
      <c r="N29" s="2" t="s">
        <v>79</v>
      </c>
      <c r="O29" s="2" t="s">
        <v>79</v>
      </c>
      <c r="P29" s="2" t="s">
        <v>79</v>
      </c>
      <c r="Q29" s="8"/>
    </row>
    <row r="30" spans="1:17" ht="24.75" customHeight="1" x14ac:dyDescent="0.15">
      <c r="A30" s="6" t="s">
        <v>24</v>
      </c>
      <c r="B30" s="6" t="s">
        <v>33</v>
      </c>
      <c r="C30" s="6" t="s">
        <v>34</v>
      </c>
      <c r="D30" s="6" t="s">
        <v>65</v>
      </c>
      <c r="E30" s="6" t="s">
        <v>66</v>
      </c>
      <c r="F30" s="6" t="s">
        <v>57</v>
      </c>
      <c r="G30" s="6" t="s">
        <v>58</v>
      </c>
      <c r="H30" s="6" t="s">
        <v>24</v>
      </c>
      <c r="I30" s="7">
        <v>100000</v>
      </c>
      <c r="J30" s="11"/>
      <c r="K30" s="12"/>
      <c r="L30" s="7">
        <f t="shared" si="0"/>
        <v>100000</v>
      </c>
      <c r="M30" s="4">
        <f t="shared" si="1"/>
        <v>0</v>
      </c>
      <c r="N30" s="2" t="s">
        <v>79</v>
      </c>
      <c r="O30" s="2" t="s">
        <v>79</v>
      </c>
      <c r="P30" s="2" t="s">
        <v>79</v>
      </c>
      <c r="Q30" s="8"/>
    </row>
    <row r="31" spans="1:17" ht="24.75" customHeight="1" x14ac:dyDescent="0.15">
      <c r="A31" s="6"/>
      <c r="B31" s="6"/>
      <c r="C31" s="6"/>
      <c r="D31" s="6"/>
      <c r="E31" s="6"/>
      <c r="F31" s="6"/>
      <c r="G31" s="6"/>
      <c r="H31" s="9" t="s">
        <v>80</v>
      </c>
      <c r="I31" s="3">
        <f>SUM(I27:I30)</f>
        <v>3512000</v>
      </c>
      <c r="J31" s="3">
        <f t="shared" ref="J31:L31" si="7">SUM(J27:J30)</f>
        <v>0</v>
      </c>
      <c r="K31" s="3">
        <f t="shared" si="7"/>
        <v>3290826</v>
      </c>
      <c r="L31" s="3">
        <f t="shared" si="7"/>
        <v>221174</v>
      </c>
      <c r="M31" s="10">
        <f t="shared" si="1"/>
        <v>0.9370233485193622</v>
      </c>
      <c r="N31" s="2"/>
      <c r="O31" s="2"/>
      <c r="P31" s="2"/>
      <c r="Q31" s="8"/>
    </row>
    <row r="32" spans="1:17" ht="24.75" customHeight="1" x14ac:dyDescent="0.15">
      <c r="A32" s="6" t="s">
        <v>87</v>
      </c>
      <c r="B32" s="6" t="s">
        <v>33</v>
      </c>
      <c r="C32" s="6" t="s">
        <v>34</v>
      </c>
      <c r="D32" s="6" t="s">
        <v>65</v>
      </c>
      <c r="E32" s="6" t="s">
        <v>66</v>
      </c>
      <c r="F32" s="6" t="s">
        <v>51</v>
      </c>
      <c r="G32" s="6" t="s">
        <v>52</v>
      </c>
      <c r="H32" s="6" t="s">
        <v>25</v>
      </c>
      <c r="I32" s="7">
        <v>9104500</v>
      </c>
      <c r="J32" s="11"/>
      <c r="K32" s="12"/>
      <c r="L32" s="7">
        <f t="shared" si="0"/>
        <v>9104500</v>
      </c>
      <c r="M32" s="4">
        <f t="shared" si="1"/>
        <v>0</v>
      </c>
      <c r="N32" s="2" t="s">
        <v>79</v>
      </c>
      <c r="O32" s="2" t="s">
        <v>79</v>
      </c>
      <c r="P32" s="2" t="s">
        <v>79</v>
      </c>
      <c r="Q32" s="8"/>
    </row>
    <row r="33" spans="1:17" ht="24.75" customHeight="1" x14ac:dyDescent="0.15">
      <c r="A33" s="6"/>
      <c r="B33" s="6"/>
      <c r="C33" s="6"/>
      <c r="D33" s="6"/>
      <c r="E33" s="6"/>
      <c r="F33" s="6"/>
      <c r="G33" s="6"/>
      <c r="H33" s="9" t="s">
        <v>80</v>
      </c>
      <c r="I33" s="3">
        <f>SUM(I32)</f>
        <v>9104500</v>
      </c>
      <c r="J33" s="3">
        <f t="shared" ref="J33:L33" si="8">SUM(J32)</f>
        <v>0</v>
      </c>
      <c r="K33" s="3">
        <f t="shared" si="8"/>
        <v>0</v>
      </c>
      <c r="L33" s="3">
        <f t="shared" si="8"/>
        <v>9104500</v>
      </c>
      <c r="M33" s="10">
        <f t="shared" si="1"/>
        <v>0</v>
      </c>
      <c r="N33" s="2"/>
      <c r="O33" s="2"/>
      <c r="P33" s="2"/>
      <c r="Q33" s="8"/>
    </row>
    <row r="34" spans="1:17" ht="24.75" customHeight="1" x14ac:dyDescent="0.15">
      <c r="A34" s="6" t="s">
        <v>89</v>
      </c>
      <c r="B34" s="6" t="s">
        <v>33</v>
      </c>
      <c r="C34" s="6" t="s">
        <v>34</v>
      </c>
      <c r="D34" s="6" t="s">
        <v>65</v>
      </c>
      <c r="E34" s="6" t="s">
        <v>66</v>
      </c>
      <c r="F34" s="6" t="s">
        <v>51</v>
      </c>
      <c r="G34" s="6" t="s">
        <v>52</v>
      </c>
      <c r="H34" s="6" t="s">
        <v>26</v>
      </c>
      <c r="I34" s="7">
        <v>152100</v>
      </c>
      <c r="J34" s="11"/>
      <c r="K34" s="12"/>
      <c r="L34" s="7">
        <f t="shared" si="0"/>
        <v>152100</v>
      </c>
      <c r="M34" s="4">
        <f t="shared" si="1"/>
        <v>0</v>
      </c>
      <c r="N34" s="2" t="s">
        <v>79</v>
      </c>
      <c r="O34" s="2" t="s">
        <v>79</v>
      </c>
      <c r="P34" s="2" t="s">
        <v>79</v>
      </c>
      <c r="Q34" s="8"/>
    </row>
    <row r="35" spans="1:17" ht="24.75" customHeight="1" x14ac:dyDescent="0.15">
      <c r="A35" s="6"/>
      <c r="B35" s="6"/>
      <c r="C35" s="6"/>
      <c r="D35" s="6"/>
      <c r="E35" s="6"/>
      <c r="F35" s="6"/>
      <c r="G35" s="6"/>
      <c r="H35" s="9" t="s">
        <v>80</v>
      </c>
      <c r="I35" s="3">
        <f>SUM(I34)</f>
        <v>152100</v>
      </c>
      <c r="J35" s="3">
        <f t="shared" ref="J35:L35" si="9">SUM(J34)</f>
        <v>0</v>
      </c>
      <c r="K35" s="3">
        <f t="shared" si="9"/>
        <v>0</v>
      </c>
      <c r="L35" s="3">
        <f t="shared" si="9"/>
        <v>152100</v>
      </c>
      <c r="M35" s="10">
        <f t="shared" si="1"/>
        <v>0</v>
      </c>
      <c r="N35" s="2"/>
      <c r="O35" s="2"/>
      <c r="P35" s="2"/>
      <c r="Q35" s="8"/>
    </row>
    <row r="36" spans="1:17" ht="24.75" customHeight="1" x14ac:dyDescent="0.15">
      <c r="A36" s="6" t="s">
        <v>82</v>
      </c>
      <c r="B36" s="6" t="s">
        <v>33</v>
      </c>
      <c r="C36" s="6" t="s">
        <v>34</v>
      </c>
      <c r="D36" s="6" t="s">
        <v>43</v>
      </c>
      <c r="E36" s="6" t="s">
        <v>44</v>
      </c>
      <c r="F36" s="6" t="s">
        <v>45</v>
      </c>
      <c r="G36" s="6" t="s">
        <v>46</v>
      </c>
      <c r="H36" s="6" t="s">
        <v>20</v>
      </c>
      <c r="I36" s="7">
        <v>100000</v>
      </c>
      <c r="J36" s="11"/>
      <c r="K36" s="11">
        <v>836</v>
      </c>
      <c r="L36" s="7">
        <f t="shared" si="0"/>
        <v>99164</v>
      </c>
      <c r="M36" s="4">
        <f t="shared" si="1"/>
        <v>8.3599999999999994E-3</v>
      </c>
      <c r="N36" s="2" t="s">
        <v>79</v>
      </c>
      <c r="O36" s="2" t="s">
        <v>79</v>
      </c>
      <c r="P36" s="2" t="s">
        <v>79</v>
      </c>
      <c r="Q36" s="8"/>
    </row>
    <row r="37" spans="1:17" ht="24.75" customHeight="1" x14ac:dyDescent="0.15">
      <c r="A37" s="6" t="s">
        <v>20</v>
      </c>
      <c r="B37" s="6" t="s">
        <v>33</v>
      </c>
      <c r="C37" s="6" t="s">
        <v>34</v>
      </c>
      <c r="D37" s="6" t="s">
        <v>43</v>
      </c>
      <c r="E37" s="6" t="s">
        <v>44</v>
      </c>
      <c r="F37" s="6" t="s">
        <v>47</v>
      </c>
      <c r="G37" s="6" t="s">
        <v>48</v>
      </c>
      <c r="H37" s="6" t="s">
        <v>20</v>
      </c>
      <c r="I37" s="7">
        <v>200000</v>
      </c>
      <c r="J37" s="11"/>
      <c r="K37" s="11">
        <v>100000</v>
      </c>
      <c r="L37" s="7">
        <f t="shared" si="0"/>
        <v>100000</v>
      </c>
      <c r="M37" s="4">
        <f t="shared" si="1"/>
        <v>0.5</v>
      </c>
      <c r="N37" s="2" t="s">
        <v>79</v>
      </c>
      <c r="O37" s="2" t="s">
        <v>79</v>
      </c>
      <c r="P37" s="2" t="s">
        <v>79</v>
      </c>
      <c r="Q37" s="8"/>
    </row>
    <row r="38" spans="1:17" ht="24.75" customHeight="1" x14ac:dyDescent="0.15">
      <c r="A38" s="6" t="s">
        <v>20</v>
      </c>
      <c r="B38" s="6" t="s">
        <v>33</v>
      </c>
      <c r="C38" s="6" t="s">
        <v>34</v>
      </c>
      <c r="D38" s="6" t="s">
        <v>65</v>
      </c>
      <c r="E38" s="6" t="s">
        <v>66</v>
      </c>
      <c r="F38" s="6" t="s">
        <v>51</v>
      </c>
      <c r="G38" s="6" t="s">
        <v>52</v>
      </c>
      <c r="H38" s="6" t="s">
        <v>20</v>
      </c>
      <c r="I38" s="7">
        <v>1595500</v>
      </c>
      <c r="J38" s="11"/>
      <c r="K38" s="11"/>
      <c r="L38" s="7">
        <f t="shared" si="0"/>
        <v>1595500</v>
      </c>
      <c r="M38" s="4">
        <f t="shared" si="1"/>
        <v>0</v>
      </c>
      <c r="N38" s="2" t="s">
        <v>79</v>
      </c>
      <c r="O38" s="2" t="s">
        <v>79</v>
      </c>
      <c r="P38" s="2" t="s">
        <v>79</v>
      </c>
      <c r="Q38" s="8"/>
    </row>
    <row r="39" spans="1:17" ht="24.75" customHeight="1" x14ac:dyDescent="0.15">
      <c r="A39" s="6" t="s">
        <v>20</v>
      </c>
      <c r="B39" s="6" t="s">
        <v>33</v>
      </c>
      <c r="C39" s="6" t="s">
        <v>34</v>
      </c>
      <c r="D39" s="6" t="s">
        <v>65</v>
      </c>
      <c r="E39" s="6" t="s">
        <v>66</v>
      </c>
      <c r="F39" s="6" t="s">
        <v>67</v>
      </c>
      <c r="G39" s="6" t="s">
        <v>68</v>
      </c>
      <c r="H39" s="6" t="s">
        <v>20</v>
      </c>
      <c r="I39" s="7">
        <v>740000</v>
      </c>
      <c r="J39" s="11"/>
      <c r="K39" s="11">
        <v>700000</v>
      </c>
      <c r="L39" s="7">
        <f t="shared" si="0"/>
        <v>40000</v>
      </c>
      <c r="M39" s="4">
        <f t="shared" si="1"/>
        <v>0.94594594594594594</v>
      </c>
      <c r="N39" s="2" t="s">
        <v>79</v>
      </c>
      <c r="O39" s="2" t="s">
        <v>79</v>
      </c>
      <c r="P39" s="2" t="s">
        <v>79</v>
      </c>
      <c r="Q39" s="8"/>
    </row>
    <row r="40" spans="1:17" ht="24.75" customHeight="1" x14ac:dyDescent="0.15">
      <c r="A40" s="6" t="s">
        <v>20</v>
      </c>
      <c r="B40" s="6" t="s">
        <v>33</v>
      </c>
      <c r="C40" s="6" t="s">
        <v>34</v>
      </c>
      <c r="D40" s="6" t="s">
        <v>65</v>
      </c>
      <c r="E40" s="6" t="s">
        <v>66</v>
      </c>
      <c r="F40" s="6" t="s">
        <v>39</v>
      </c>
      <c r="G40" s="6" t="s">
        <v>40</v>
      </c>
      <c r="H40" s="6" t="s">
        <v>20</v>
      </c>
      <c r="I40" s="7">
        <v>136400</v>
      </c>
      <c r="J40" s="11"/>
      <c r="K40" s="11"/>
      <c r="L40" s="7">
        <f t="shared" si="0"/>
        <v>136400</v>
      </c>
      <c r="M40" s="4">
        <f t="shared" si="1"/>
        <v>0</v>
      </c>
      <c r="N40" s="2" t="s">
        <v>79</v>
      </c>
      <c r="O40" s="2" t="s">
        <v>79</v>
      </c>
      <c r="P40" s="2" t="s">
        <v>79</v>
      </c>
      <c r="Q40" s="8"/>
    </row>
    <row r="41" spans="1:17" ht="24.75" customHeight="1" x14ac:dyDescent="0.15">
      <c r="A41" s="6" t="s">
        <v>20</v>
      </c>
      <c r="B41" s="6" t="s">
        <v>33</v>
      </c>
      <c r="C41" s="6" t="s">
        <v>34</v>
      </c>
      <c r="D41" s="6" t="s">
        <v>65</v>
      </c>
      <c r="E41" s="6" t="s">
        <v>66</v>
      </c>
      <c r="F41" s="6" t="s">
        <v>41</v>
      </c>
      <c r="G41" s="6" t="s">
        <v>42</v>
      </c>
      <c r="H41" s="6" t="s">
        <v>20</v>
      </c>
      <c r="I41" s="7">
        <v>779800</v>
      </c>
      <c r="J41" s="11"/>
      <c r="K41" s="11">
        <f>255800+37388.3</f>
        <v>293188.3</v>
      </c>
      <c r="L41" s="7">
        <f t="shared" si="0"/>
        <v>486611.7</v>
      </c>
      <c r="M41" s="4">
        <f t="shared" si="1"/>
        <v>0.37597884072839188</v>
      </c>
      <c r="N41" s="2" t="s">
        <v>79</v>
      </c>
      <c r="O41" s="2" t="s">
        <v>79</v>
      </c>
      <c r="P41" s="2" t="s">
        <v>79</v>
      </c>
      <c r="Q41" s="8"/>
    </row>
    <row r="42" spans="1:17" ht="24.75" customHeight="1" x14ac:dyDescent="0.15">
      <c r="A42" s="6" t="s">
        <v>20</v>
      </c>
      <c r="B42" s="6" t="s">
        <v>33</v>
      </c>
      <c r="C42" s="6" t="s">
        <v>34</v>
      </c>
      <c r="D42" s="6" t="s">
        <v>65</v>
      </c>
      <c r="E42" s="6" t="s">
        <v>66</v>
      </c>
      <c r="F42" s="6" t="s">
        <v>57</v>
      </c>
      <c r="G42" s="6" t="s">
        <v>58</v>
      </c>
      <c r="H42" s="6" t="s">
        <v>20</v>
      </c>
      <c r="I42" s="7">
        <v>55000</v>
      </c>
      <c r="J42" s="11"/>
      <c r="K42" s="11"/>
      <c r="L42" s="7">
        <f t="shared" si="0"/>
        <v>55000</v>
      </c>
      <c r="M42" s="4">
        <f t="shared" si="1"/>
        <v>0</v>
      </c>
      <c r="N42" s="2" t="s">
        <v>79</v>
      </c>
      <c r="O42" s="2" t="s">
        <v>79</v>
      </c>
      <c r="P42" s="2" t="s">
        <v>79</v>
      </c>
      <c r="Q42" s="8"/>
    </row>
    <row r="43" spans="1:17" ht="24.75" customHeight="1" x14ac:dyDescent="0.15">
      <c r="A43" s="6" t="s">
        <v>20</v>
      </c>
      <c r="B43" s="6" t="s">
        <v>33</v>
      </c>
      <c r="C43" s="6" t="s">
        <v>34</v>
      </c>
      <c r="D43" s="6" t="s">
        <v>65</v>
      </c>
      <c r="E43" s="6" t="s">
        <v>66</v>
      </c>
      <c r="F43" s="6" t="s">
        <v>59</v>
      </c>
      <c r="G43" s="6" t="s">
        <v>60</v>
      </c>
      <c r="H43" s="6" t="s">
        <v>20</v>
      </c>
      <c r="I43" s="7">
        <v>5000</v>
      </c>
      <c r="J43" s="11"/>
      <c r="K43" s="11"/>
      <c r="L43" s="7">
        <f t="shared" si="0"/>
        <v>5000</v>
      </c>
      <c r="M43" s="4">
        <f t="shared" si="1"/>
        <v>0</v>
      </c>
      <c r="N43" s="2" t="s">
        <v>79</v>
      </c>
      <c r="O43" s="2" t="s">
        <v>79</v>
      </c>
      <c r="P43" s="2" t="s">
        <v>79</v>
      </c>
      <c r="Q43" s="8"/>
    </row>
    <row r="44" spans="1:17" ht="24.75" customHeight="1" x14ac:dyDescent="0.15">
      <c r="A44" s="6"/>
      <c r="B44" s="6"/>
      <c r="C44" s="6"/>
      <c r="D44" s="6"/>
      <c r="E44" s="6"/>
      <c r="F44" s="6"/>
      <c r="G44" s="6"/>
      <c r="H44" s="9" t="s">
        <v>80</v>
      </c>
      <c r="I44" s="3">
        <f>SUM(I36:I43)</f>
        <v>3611700</v>
      </c>
      <c r="J44" s="3">
        <f t="shared" ref="J44:L44" si="10">SUM(J36:J43)</f>
        <v>0</v>
      </c>
      <c r="K44" s="3">
        <f t="shared" si="10"/>
        <v>1094024.3</v>
      </c>
      <c r="L44" s="3">
        <f t="shared" si="10"/>
        <v>2517675.7000000002</v>
      </c>
      <c r="M44" s="10">
        <f t="shared" si="1"/>
        <v>0.30291117756181302</v>
      </c>
      <c r="N44" s="2"/>
      <c r="O44" s="2"/>
      <c r="P44" s="2"/>
      <c r="Q44" s="8"/>
    </row>
    <row r="45" spans="1:17" ht="24.75" customHeight="1" x14ac:dyDescent="0.15">
      <c r="A45" s="6" t="s">
        <v>90</v>
      </c>
      <c r="B45" s="6" t="s">
        <v>33</v>
      </c>
      <c r="C45" s="6" t="s">
        <v>34</v>
      </c>
      <c r="D45" s="6" t="s">
        <v>69</v>
      </c>
      <c r="E45" s="6" t="s">
        <v>70</v>
      </c>
      <c r="F45" s="6" t="s">
        <v>51</v>
      </c>
      <c r="G45" s="6" t="s">
        <v>52</v>
      </c>
      <c r="H45" s="6" t="s">
        <v>27</v>
      </c>
      <c r="I45" s="7">
        <v>2910000</v>
      </c>
      <c r="J45" s="11"/>
      <c r="K45" s="11">
        <v>2903600</v>
      </c>
      <c r="L45" s="7">
        <f t="shared" si="0"/>
        <v>6400</v>
      </c>
      <c r="M45" s="4">
        <f t="shared" si="1"/>
        <v>0.99780068728522342</v>
      </c>
      <c r="N45" s="2" t="s">
        <v>79</v>
      </c>
      <c r="O45" s="2" t="s">
        <v>79</v>
      </c>
      <c r="P45" s="2" t="s">
        <v>79</v>
      </c>
      <c r="Q45" s="8"/>
    </row>
    <row r="46" spans="1:17" ht="24.75" customHeight="1" x14ac:dyDescent="0.15">
      <c r="A46" s="6"/>
      <c r="B46" s="6"/>
      <c r="C46" s="6"/>
      <c r="D46" s="6"/>
      <c r="E46" s="6"/>
      <c r="F46" s="6"/>
      <c r="G46" s="6"/>
      <c r="H46" s="9" t="s">
        <v>80</v>
      </c>
      <c r="I46" s="3">
        <f>SUM(I45)</f>
        <v>2910000</v>
      </c>
      <c r="J46" s="3">
        <f t="shared" ref="J46:L46" si="11">SUM(J45)</f>
        <v>0</v>
      </c>
      <c r="K46" s="3">
        <f t="shared" si="11"/>
        <v>2903600</v>
      </c>
      <c r="L46" s="3">
        <f t="shared" si="11"/>
        <v>6400</v>
      </c>
      <c r="M46" s="10">
        <f t="shared" si="1"/>
        <v>0.99780068728522342</v>
      </c>
      <c r="N46" s="2"/>
      <c r="O46" s="2"/>
      <c r="P46" s="2"/>
      <c r="Q46" s="8"/>
    </row>
    <row r="47" spans="1:17" ht="24.75" customHeight="1" x14ac:dyDescent="0.15">
      <c r="A47" s="6" t="s">
        <v>91</v>
      </c>
      <c r="B47" s="6" t="s">
        <v>33</v>
      </c>
      <c r="C47" s="6" t="s">
        <v>34</v>
      </c>
      <c r="D47" s="6" t="s">
        <v>71</v>
      </c>
      <c r="E47" s="6" t="s">
        <v>72</v>
      </c>
      <c r="F47" s="6" t="s">
        <v>41</v>
      </c>
      <c r="G47" s="6" t="s">
        <v>42</v>
      </c>
      <c r="H47" s="6" t="s">
        <v>28</v>
      </c>
      <c r="I47" s="7">
        <v>1350000</v>
      </c>
      <c r="J47" s="12"/>
      <c r="K47" s="7">
        <v>1350000</v>
      </c>
      <c r="L47" s="7">
        <f>I47+J47-K47</f>
        <v>0</v>
      </c>
      <c r="M47" s="4">
        <f t="shared" si="1"/>
        <v>1</v>
      </c>
      <c r="N47" s="2" t="s">
        <v>79</v>
      </c>
      <c r="O47" s="2" t="s">
        <v>79</v>
      </c>
      <c r="P47" s="2" t="s">
        <v>79</v>
      </c>
      <c r="Q47" s="8"/>
    </row>
    <row r="48" spans="1:17" ht="24.75" customHeight="1" x14ac:dyDescent="0.15">
      <c r="A48" s="6"/>
      <c r="B48" s="6"/>
      <c r="C48" s="6"/>
      <c r="D48" s="6"/>
      <c r="E48" s="6"/>
      <c r="F48" s="6"/>
      <c r="G48" s="6"/>
      <c r="H48" s="9" t="s">
        <v>80</v>
      </c>
      <c r="I48" s="3">
        <f>SUM(I47)</f>
        <v>1350000</v>
      </c>
      <c r="J48" s="3">
        <f t="shared" ref="J48:L48" si="12">SUM(J47)</f>
        <v>0</v>
      </c>
      <c r="K48" s="3">
        <f t="shared" si="12"/>
        <v>1350000</v>
      </c>
      <c r="L48" s="3">
        <f t="shared" si="12"/>
        <v>0</v>
      </c>
      <c r="M48" s="10">
        <f t="shared" si="1"/>
        <v>1</v>
      </c>
      <c r="N48" s="2"/>
      <c r="O48" s="2"/>
      <c r="P48" s="2"/>
      <c r="Q48" s="8"/>
    </row>
    <row r="49" spans="1:17" ht="24.75" customHeight="1" x14ac:dyDescent="0.15">
      <c r="A49" s="6" t="s">
        <v>92</v>
      </c>
      <c r="B49" s="6" t="s">
        <v>33</v>
      </c>
      <c r="C49" s="6" t="s">
        <v>34</v>
      </c>
      <c r="D49" s="6" t="s">
        <v>71</v>
      </c>
      <c r="E49" s="6" t="s">
        <v>72</v>
      </c>
      <c r="F49" s="6" t="s">
        <v>41</v>
      </c>
      <c r="G49" s="6" t="s">
        <v>42</v>
      </c>
      <c r="H49" s="6" t="s">
        <v>29</v>
      </c>
      <c r="I49" s="7">
        <v>620000</v>
      </c>
      <c r="J49" s="11"/>
      <c r="K49" s="11">
        <v>48215.199999999997</v>
      </c>
      <c r="L49" s="7">
        <f t="shared" si="0"/>
        <v>571784.80000000005</v>
      </c>
      <c r="M49" s="4">
        <f t="shared" si="1"/>
        <v>7.7766451612903215E-2</v>
      </c>
      <c r="N49" s="2" t="s">
        <v>79</v>
      </c>
      <c r="O49" s="2" t="s">
        <v>79</v>
      </c>
      <c r="P49" s="2" t="s">
        <v>79</v>
      </c>
      <c r="Q49" s="8"/>
    </row>
    <row r="50" spans="1:17" ht="24.75" customHeight="1" x14ac:dyDescent="0.15">
      <c r="A50" s="6"/>
      <c r="B50" s="6"/>
      <c r="C50" s="6"/>
      <c r="D50" s="6"/>
      <c r="E50" s="6"/>
      <c r="F50" s="6"/>
      <c r="G50" s="6"/>
      <c r="H50" s="9" t="s">
        <v>80</v>
      </c>
      <c r="I50" s="3">
        <f>SUM(I49)</f>
        <v>620000</v>
      </c>
      <c r="J50" s="3">
        <f t="shared" ref="J50:L50" si="13">SUM(J49)</f>
        <v>0</v>
      </c>
      <c r="K50" s="3">
        <f t="shared" si="13"/>
        <v>48215.199999999997</v>
      </c>
      <c r="L50" s="3">
        <f t="shared" si="13"/>
        <v>571784.80000000005</v>
      </c>
      <c r="M50" s="10">
        <f t="shared" si="1"/>
        <v>7.7766451612903215E-2</v>
      </c>
      <c r="N50" s="2"/>
      <c r="O50" s="2"/>
      <c r="P50" s="2"/>
      <c r="Q50" s="8"/>
    </row>
    <row r="51" spans="1:17" ht="24.75" customHeight="1" x14ac:dyDescent="0.15">
      <c r="A51" s="6" t="s">
        <v>93</v>
      </c>
      <c r="B51" s="6" t="s">
        <v>33</v>
      </c>
      <c r="C51" s="6" t="s">
        <v>34</v>
      </c>
      <c r="D51" s="6" t="s">
        <v>71</v>
      </c>
      <c r="E51" s="6" t="s">
        <v>72</v>
      </c>
      <c r="F51" s="6" t="s">
        <v>37</v>
      </c>
      <c r="G51" s="6" t="s">
        <v>38</v>
      </c>
      <c r="H51" s="6" t="s">
        <v>30</v>
      </c>
      <c r="I51" s="7">
        <v>110000</v>
      </c>
      <c r="J51" s="11"/>
      <c r="K51" s="8"/>
      <c r="L51" s="7">
        <f t="shared" si="0"/>
        <v>110000</v>
      </c>
      <c r="M51" s="4">
        <f t="shared" si="1"/>
        <v>0</v>
      </c>
      <c r="N51" s="2" t="s">
        <v>79</v>
      </c>
      <c r="O51" s="2" t="s">
        <v>79</v>
      </c>
      <c r="P51" s="2" t="s">
        <v>79</v>
      </c>
      <c r="Q51" s="8"/>
    </row>
    <row r="52" spans="1:17" ht="24.75" customHeight="1" x14ac:dyDescent="0.15">
      <c r="A52" s="6" t="s">
        <v>30</v>
      </c>
      <c r="B52" s="6" t="s">
        <v>33</v>
      </c>
      <c r="C52" s="6" t="s">
        <v>34</v>
      </c>
      <c r="D52" s="6" t="s">
        <v>71</v>
      </c>
      <c r="E52" s="6" t="s">
        <v>72</v>
      </c>
      <c r="F52" s="6" t="s">
        <v>41</v>
      </c>
      <c r="G52" s="6" t="s">
        <v>42</v>
      </c>
      <c r="H52" s="6" t="s">
        <v>30</v>
      </c>
      <c r="I52" s="7">
        <v>920000</v>
      </c>
      <c r="J52" s="11"/>
      <c r="K52" s="11">
        <v>208295</v>
      </c>
      <c r="L52" s="7">
        <f t="shared" si="0"/>
        <v>711705</v>
      </c>
      <c r="M52" s="4">
        <f t="shared" si="1"/>
        <v>0.22640760869565218</v>
      </c>
      <c r="N52" s="2" t="s">
        <v>79</v>
      </c>
      <c r="O52" s="2" t="s">
        <v>79</v>
      </c>
      <c r="P52" s="2" t="s">
        <v>79</v>
      </c>
      <c r="Q52" s="8"/>
    </row>
    <row r="53" spans="1:17" ht="24.75" customHeight="1" x14ac:dyDescent="0.15">
      <c r="A53" s="6" t="s">
        <v>30</v>
      </c>
      <c r="B53" s="6" t="s">
        <v>33</v>
      </c>
      <c r="C53" s="6" t="s">
        <v>34</v>
      </c>
      <c r="D53" s="6" t="s">
        <v>71</v>
      </c>
      <c r="E53" s="6" t="s">
        <v>72</v>
      </c>
      <c r="F53" s="6" t="s">
        <v>57</v>
      </c>
      <c r="G53" s="6" t="s">
        <v>58</v>
      </c>
      <c r="H53" s="6" t="s">
        <v>30</v>
      </c>
      <c r="I53" s="7">
        <v>150000</v>
      </c>
      <c r="J53" s="11"/>
      <c r="K53" s="8"/>
      <c r="L53" s="7">
        <f t="shared" si="0"/>
        <v>150000</v>
      </c>
      <c r="M53" s="4">
        <f t="shared" si="1"/>
        <v>0</v>
      </c>
      <c r="N53" s="2" t="s">
        <v>79</v>
      </c>
      <c r="O53" s="2" t="s">
        <v>79</v>
      </c>
      <c r="P53" s="2" t="s">
        <v>79</v>
      </c>
      <c r="Q53" s="8"/>
    </row>
    <row r="54" spans="1:17" ht="24.75" customHeight="1" x14ac:dyDescent="0.15">
      <c r="A54" s="6" t="s">
        <v>30</v>
      </c>
      <c r="B54" s="6" t="s">
        <v>33</v>
      </c>
      <c r="C54" s="6" t="s">
        <v>34</v>
      </c>
      <c r="D54" s="6" t="s">
        <v>71</v>
      </c>
      <c r="E54" s="6" t="s">
        <v>72</v>
      </c>
      <c r="F54" s="6" t="s">
        <v>73</v>
      </c>
      <c r="G54" s="6" t="s">
        <v>74</v>
      </c>
      <c r="H54" s="6" t="s">
        <v>30</v>
      </c>
      <c r="I54" s="7">
        <v>120000</v>
      </c>
      <c r="J54" s="13"/>
      <c r="K54" s="11">
        <v>38088.46</v>
      </c>
      <c r="L54" s="7">
        <f t="shared" si="0"/>
        <v>81911.540000000008</v>
      </c>
      <c r="M54" s="4">
        <f t="shared" si="1"/>
        <v>0.31740383333333333</v>
      </c>
      <c r="N54" s="2" t="s">
        <v>79</v>
      </c>
      <c r="O54" s="2" t="s">
        <v>79</v>
      </c>
      <c r="P54" s="2" t="s">
        <v>79</v>
      </c>
      <c r="Q54" s="8"/>
    </row>
    <row r="55" spans="1:17" ht="24.75" customHeight="1" x14ac:dyDescent="0.15">
      <c r="A55" s="6"/>
      <c r="B55" s="6"/>
      <c r="C55" s="6"/>
      <c r="D55" s="6"/>
      <c r="E55" s="6"/>
      <c r="F55" s="6"/>
      <c r="G55" s="6"/>
      <c r="H55" s="9" t="s">
        <v>80</v>
      </c>
      <c r="I55" s="3">
        <f>SUM(I51:I54)</f>
        <v>1300000</v>
      </c>
      <c r="J55" s="3">
        <f t="shared" ref="J55:K55" si="14">SUM(J51:J54)</f>
        <v>0</v>
      </c>
      <c r="K55" s="3">
        <f t="shared" si="14"/>
        <v>246383.46</v>
      </c>
      <c r="L55" s="3">
        <f>SUM(L51:L54)</f>
        <v>1053616.54</v>
      </c>
      <c r="M55" s="10">
        <f t="shared" si="1"/>
        <v>0.18952573846153845</v>
      </c>
      <c r="N55" s="2"/>
      <c r="O55" s="2"/>
      <c r="P55" s="2"/>
      <c r="Q55" s="8"/>
    </row>
    <row r="56" spans="1:17" ht="24.75" customHeight="1" x14ac:dyDescent="0.15">
      <c r="A56" s="6" t="s">
        <v>94</v>
      </c>
      <c r="B56" s="6" t="s">
        <v>33</v>
      </c>
      <c r="C56" s="6" t="s">
        <v>34</v>
      </c>
      <c r="D56" s="6" t="s">
        <v>71</v>
      </c>
      <c r="E56" s="6" t="s">
        <v>72</v>
      </c>
      <c r="F56" s="6" t="s">
        <v>75</v>
      </c>
      <c r="G56" s="6" t="s">
        <v>68</v>
      </c>
      <c r="H56" s="6" t="s">
        <v>31</v>
      </c>
      <c r="I56" s="7">
        <v>400000</v>
      </c>
      <c r="J56" s="11"/>
      <c r="K56" s="8"/>
      <c r="L56" s="7">
        <f t="shared" si="0"/>
        <v>400000</v>
      </c>
      <c r="M56" s="4">
        <f t="shared" si="1"/>
        <v>0</v>
      </c>
      <c r="N56" s="2" t="s">
        <v>79</v>
      </c>
      <c r="O56" s="2" t="s">
        <v>79</v>
      </c>
      <c r="P56" s="2" t="s">
        <v>79</v>
      </c>
      <c r="Q56" s="8"/>
    </row>
    <row r="57" spans="1:17" ht="24.75" customHeight="1" x14ac:dyDescent="0.15">
      <c r="A57" s="6" t="s">
        <v>31</v>
      </c>
      <c r="B57" s="6" t="s">
        <v>33</v>
      </c>
      <c r="C57" s="6" t="s">
        <v>34</v>
      </c>
      <c r="D57" s="6" t="s">
        <v>71</v>
      </c>
      <c r="E57" s="6" t="s">
        <v>72</v>
      </c>
      <c r="F57" s="6" t="s">
        <v>55</v>
      </c>
      <c r="G57" s="6" t="s">
        <v>56</v>
      </c>
      <c r="H57" s="6" t="s">
        <v>31</v>
      </c>
      <c r="I57" s="7">
        <v>20000</v>
      </c>
      <c r="J57" s="11"/>
      <c r="K57" s="8"/>
      <c r="L57" s="7">
        <f t="shared" si="0"/>
        <v>20000</v>
      </c>
      <c r="M57" s="4">
        <f t="shared" si="1"/>
        <v>0</v>
      </c>
      <c r="N57" s="2" t="s">
        <v>79</v>
      </c>
      <c r="O57" s="2" t="s">
        <v>79</v>
      </c>
      <c r="P57" s="2" t="s">
        <v>79</v>
      </c>
      <c r="Q57" s="8"/>
    </row>
    <row r="58" spans="1:17" ht="24.75" customHeight="1" x14ac:dyDescent="0.15">
      <c r="A58" s="6" t="s">
        <v>31</v>
      </c>
      <c r="B58" s="6" t="s">
        <v>33</v>
      </c>
      <c r="C58" s="6" t="s">
        <v>34</v>
      </c>
      <c r="D58" s="6" t="s">
        <v>71</v>
      </c>
      <c r="E58" s="6" t="s">
        <v>72</v>
      </c>
      <c r="F58" s="6" t="s">
        <v>39</v>
      </c>
      <c r="G58" s="6" t="s">
        <v>40</v>
      </c>
      <c r="H58" s="6" t="s">
        <v>31</v>
      </c>
      <c r="I58" s="7">
        <v>250000</v>
      </c>
      <c r="J58" s="11"/>
      <c r="K58" s="11">
        <v>6729.6</v>
      </c>
      <c r="L58" s="7">
        <f t="shared" si="0"/>
        <v>243270.39999999999</v>
      </c>
      <c r="M58" s="4">
        <f t="shared" si="1"/>
        <v>2.6918400000000002E-2</v>
      </c>
      <c r="N58" s="2" t="s">
        <v>79</v>
      </c>
      <c r="O58" s="2" t="s">
        <v>79</v>
      </c>
      <c r="P58" s="2" t="s">
        <v>79</v>
      </c>
      <c r="Q58" s="8"/>
    </row>
    <row r="59" spans="1:17" ht="24.75" customHeight="1" x14ac:dyDescent="0.15">
      <c r="A59" s="6" t="s">
        <v>31</v>
      </c>
      <c r="B59" s="6" t="s">
        <v>33</v>
      </c>
      <c r="C59" s="6" t="s">
        <v>34</v>
      </c>
      <c r="D59" s="6" t="s">
        <v>71</v>
      </c>
      <c r="E59" s="6" t="s">
        <v>72</v>
      </c>
      <c r="F59" s="6" t="s">
        <v>41</v>
      </c>
      <c r="G59" s="6" t="s">
        <v>42</v>
      </c>
      <c r="H59" s="6" t="s">
        <v>31</v>
      </c>
      <c r="I59" s="7">
        <v>2120000</v>
      </c>
      <c r="J59" s="11"/>
      <c r="K59" s="11">
        <v>226045</v>
      </c>
      <c r="L59" s="7">
        <f t="shared" si="0"/>
        <v>1893955</v>
      </c>
      <c r="M59" s="4">
        <f t="shared" si="1"/>
        <v>0.106625</v>
      </c>
      <c r="N59" s="2" t="s">
        <v>79</v>
      </c>
      <c r="O59" s="2" t="s">
        <v>79</v>
      </c>
      <c r="P59" s="2" t="s">
        <v>79</v>
      </c>
      <c r="Q59" s="8"/>
    </row>
    <row r="60" spans="1:17" ht="24.75" customHeight="1" x14ac:dyDescent="0.15">
      <c r="A60" s="6"/>
      <c r="B60" s="6"/>
      <c r="C60" s="6"/>
      <c r="D60" s="6"/>
      <c r="E60" s="6"/>
      <c r="F60" s="6"/>
      <c r="G60" s="6"/>
      <c r="H60" s="9" t="s">
        <v>80</v>
      </c>
      <c r="I60" s="3">
        <f>SUM(I56:I59)</f>
        <v>2790000</v>
      </c>
      <c r="J60" s="3">
        <f t="shared" ref="J60:L60" si="15">SUM(J56:J59)</f>
        <v>0</v>
      </c>
      <c r="K60" s="3">
        <f t="shared" si="15"/>
        <v>232774.6</v>
      </c>
      <c r="L60" s="3">
        <f t="shared" si="15"/>
        <v>2557225.4</v>
      </c>
      <c r="M60" s="10">
        <f t="shared" si="1"/>
        <v>8.3431756272401431E-2</v>
      </c>
      <c r="N60" s="2"/>
      <c r="O60" s="2"/>
      <c r="P60" s="2"/>
      <c r="Q60" s="8"/>
    </row>
    <row r="61" spans="1:17" ht="24.75" customHeight="1" x14ac:dyDescent="0.15">
      <c r="A61" s="6" t="s">
        <v>32</v>
      </c>
      <c r="B61" s="6" t="s">
        <v>33</v>
      </c>
      <c r="C61" s="6" t="s">
        <v>34</v>
      </c>
      <c r="D61" s="6" t="s">
        <v>76</v>
      </c>
      <c r="E61" s="6" t="s">
        <v>77</v>
      </c>
      <c r="F61" s="6" t="s">
        <v>67</v>
      </c>
      <c r="G61" s="6" t="s">
        <v>68</v>
      </c>
      <c r="H61" s="6" t="s">
        <v>32</v>
      </c>
      <c r="I61" s="7">
        <v>1610000</v>
      </c>
      <c r="J61" s="12"/>
      <c r="K61" s="11">
        <v>1610000</v>
      </c>
      <c r="L61" s="7">
        <f t="shared" si="0"/>
        <v>0</v>
      </c>
      <c r="M61" s="4">
        <f t="shared" si="1"/>
        <v>1</v>
      </c>
      <c r="N61" s="2" t="s">
        <v>79</v>
      </c>
      <c r="O61" s="2" t="s">
        <v>79</v>
      </c>
      <c r="P61" s="2" t="s">
        <v>79</v>
      </c>
      <c r="Q61" s="8"/>
    </row>
    <row r="62" spans="1:17" ht="24.75" customHeight="1" x14ac:dyDescent="0.15">
      <c r="A62" s="6" t="s">
        <v>95</v>
      </c>
      <c r="B62" s="6" t="s">
        <v>33</v>
      </c>
      <c r="C62" s="6" t="s">
        <v>34</v>
      </c>
      <c r="D62" s="6" t="s">
        <v>76</v>
      </c>
      <c r="E62" s="6" t="s">
        <v>77</v>
      </c>
      <c r="F62" s="6" t="s">
        <v>39</v>
      </c>
      <c r="G62" s="6" t="s">
        <v>40</v>
      </c>
      <c r="H62" s="6" t="s">
        <v>32</v>
      </c>
      <c r="I62" s="7">
        <v>500000</v>
      </c>
      <c r="J62" s="12"/>
      <c r="K62" s="11"/>
      <c r="L62" s="7">
        <f t="shared" si="0"/>
        <v>500000</v>
      </c>
      <c r="M62" s="4">
        <f t="shared" si="1"/>
        <v>0</v>
      </c>
      <c r="N62" s="2" t="s">
        <v>79</v>
      </c>
      <c r="O62" s="2" t="s">
        <v>79</v>
      </c>
      <c r="P62" s="2" t="s">
        <v>79</v>
      </c>
      <c r="Q62" s="8"/>
    </row>
    <row r="63" spans="1:17" ht="24.75" customHeight="1" x14ac:dyDescent="0.15">
      <c r="A63" s="6" t="s">
        <v>32</v>
      </c>
      <c r="B63" s="6" t="s">
        <v>33</v>
      </c>
      <c r="C63" s="6" t="s">
        <v>34</v>
      </c>
      <c r="D63" s="6" t="s">
        <v>76</v>
      </c>
      <c r="E63" s="6" t="s">
        <v>77</v>
      </c>
      <c r="F63" s="6" t="s">
        <v>41</v>
      </c>
      <c r="G63" s="6" t="s">
        <v>42</v>
      </c>
      <c r="H63" s="6" t="s">
        <v>32</v>
      </c>
      <c r="I63" s="7">
        <v>210000</v>
      </c>
      <c r="J63" s="12"/>
      <c r="K63" s="11">
        <v>210000</v>
      </c>
      <c r="L63" s="7">
        <f t="shared" si="0"/>
        <v>0</v>
      </c>
      <c r="M63" s="4">
        <f t="shared" si="1"/>
        <v>1</v>
      </c>
      <c r="N63" s="2" t="s">
        <v>79</v>
      </c>
      <c r="O63" s="2" t="s">
        <v>79</v>
      </c>
      <c r="P63" s="2" t="s">
        <v>79</v>
      </c>
      <c r="Q63" s="8"/>
    </row>
    <row r="64" spans="1:17" ht="24.75" customHeight="1" x14ac:dyDescent="0.15">
      <c r="A64" s="6" t="s">
        <v>32</v>
      </c>
      <c r="B64" s="6" t="s">
        <v>33</v>
      </c>
      <c r="C64" s="6" t="s">
        <v>34</v>
      </c>
      <c r="D64" s="6" t="s">
        <v>76</v>
      </c>
      <c r="E64" s="6" t="s">
        <v>77</v>
      </c>
      <c r="F64" s="6" t="s">
        <v>73</v>
      </c>
      <c r="G64" s="6" t="s">
        <v>74</v>
      </c>
      <c r="H64" s="6" t="s">
        <v>32</v>
      </c>
      <c r="I64" s="7">
        <v>590000</v>
      </c>
      <c r="J64" s="12"/>
      <c r="K64" s="11">
        <v>506286.6</v>
      </c>
      <c r="L64" s="7">
        <f t="shared" si="0"/>
        <v>83713.400000000023</v>
      </c>
      <c r="M64" s="4">
        <f t="shared" si="1"/>
        <v>0.85811288135593211</v>
      </c>
      <c r="N64" s="2" t="s">
        <v>79</v>
      </c>
      <c r="O64" s="2" t="s">
        <v>79</v>
      </c>
      <c r="P64" s="2" t="s">
        <v>79</v>
      </c>
      <c r="Q64" s="8"/>
    </row>
    <row r="65" spans="1:17" ht="24.75" customHeight="1" x14ac:dyDescent="0.15">
      <c r="A65" s="6"/>
      <c r="B65" s="6"/>
      <c r="C65" s="6"/>
      <c r="D65" s="6"/>
      <c r="E65" s="6"/>
      <c r="F65" s="6"/>
      <c r="G65" s="6"/>
      <c r="H65" s="9" t="s">
        <v>80</v>
      </c>
      <c r="I65" s="3">
        <f>SUM(I61:I64)</f>
        <v>2910000</v>
      </c>
      <c r="J65" s="3">
        <f t="shared" ref="J65" si="16">SUM(J61:J64)</f>
        <v>0</v>
      </c>
      <c r="K65" s="3">
        <f>SUM(K61:K64)</f>
        <v>2326286.6</v>
      </c>
      <c r="L65" s="3">
        <f>SUM(L61:L64)</f>
        <v>583713.4</v>
      </c>
      <c r="M65" s="10">
        <f t="shared" si="1"/>
        <v>0.7994112027491409</v>
      </c>
      <c r="N65" s="2"/>
      <c r="O65" s="2"/>
      <c r="P65" s="2"/>
      <c r="Q65" s="8"/>
    </row>
    <row r="66" spans="1:17" ht="42" customHeight="1" x14ac:dyDescent="0.15">
      <c r="A66" s="6" t="s">
        <v>96</v>
      </c>
      <c r="B66" s="6" t="s">
        <v>33</v>
      </c>
      <c r="C66" s="6" t="s">
        <v>97</v>
      </c>
      <c r="D66" s="6" t="s">
        <v>98</v>
      </c>
      <c r="E66" s="6" t="s">
        <v>99</v>
      </c>
      <c r="F66" s="6" t="s">
        <v>100</v>
      </c>
      <c r="G66" s="6" t="s">
        <v>101</v>
      </c>
      <c r="H66" s="6" t="s">
        <v>105</v>
      </c>
      <c r="I66" s="7">
        <v>1800</v>
      </c>
      <c r="J66" s="7"/>
      <c r="K66" s="7">
        <v>1800</v>
      </c>
      <c r="L66" s="7">
        <f t="shared" si="0"/>
        <v>0</v>
      </c>
      <c r="M66" s="4">
        <f t="shared" si="1"/>
        <v>1</v>
      </c>
      <c r="N66" s="2" t="s">
        <v>79</v>
      </c>
      <c r="O66" s="2" t="s">
        <v>79</v>
      </c>
      <c r="P66" s="2" t="s">
        <v>79</v>
      </c>
      <c r="Q66" s="8"/>
    </row>
    <row r="67" spans="1:17" ht="42" customHeight="1" x14ac:dyDescent="0.15">
      <c r="A67" s="6" t="s">
        <v>96</v>
      </c>
      <c r="B67" s="6" t="s">
        <v>33</v>
      </c>
      <c r="C67" s="6" t="s">
        <v>102</v>
      </c>
      <c r="D67" s="6" t="s">
        <v>103</v>
      </c>
      <c r="E67" s="6" t="s">
        <v>104</v>
      </c>
      <c r="F67" s="6" t="s">
        <v>100</v>
      </c>
      <c r="G67" s="6" t="s">
        <v>101</v>
      </c>
      <c r="H67" s="6" t="s">
        <v>106</v>
      </c>
      <c r="I67" s="7">
        <v>1200</v>
      </c>
      <c r="J67" s="7"/>
      <c r="K67" s="7"/>
      <c r="L67" s="7">
        <f t="shared" si="0"/>
        <v>1200</v>
      </c>
      <c r="M67" s="4">
        <f t="shared" si="1"/>
        <v>0</v>
      </c>
      <c r="N67" s="2" t="s">
        <v>79</v>
      </c>
      <c r="O67" s="2" t="s">
        <v>79</v>
      </c>
      <c r="P67" s="2" t="s">
        <v>79</v>
      </c>
      <c r="Q67" s="8"/>
    </row>
    <row r="68" spans="1:17" ht="49.5" customHeight="1" x14ac:dyDescent="0.15">
      <c r="A68" s="6" t="s">
        <v>107</v>
      </c>
      <c r="B68" s="6" t="s">
        <v>33</v>
      </c>
      <c r="C68" s="6" t="s">
        <v>102</v>
      </c>
      <c r="D68" s="6" t="s">
        <v>69</v>
      </c>
      <c r="E68" s="6" t="s">
        <v>70</v>
      </c>
      <c r="F68" s="6" t="s">
        <v>39</v>
      </c>
      <c r="G68" s="6" t="s">
        <v>40</v>
      </c>
      <c r="H68" s="6" t="s">
        <v>108</v>
      </c>
      <c r="I68" s="7">
        <v>1500000</v>
      </c>
      <c r="J68" s="7"/>
      <c r="K68" s="11">
        <v>4287.17</v>
      </c>
      <c r="L68" s="7">
        <f t="shared" si="0"/>
        <v>1495712.83</v>
      </c>
      <c r="M68" s="4">
        <f t="shared" si="1"/>
        <v>2.8581133333333334E-3</v>
      </c>
      <c r="N68" s="2" t="s">
        <v>79</v>
      </c>
      <c r="O68" s="2" t="s">
        <v>79</v>
      </c>
      <c r="P68" s="2" t="s">
        <v>79</v>
      </c>
      <c r="Q68" s="8"/>
    </row>
    <row r="69" spans="1:17" ht="49.5" customHeight="1" x14ac:dyDescent="0.15">
      <c r="A69" s="6" t="s">
        <v>107</v>
      </c>
      <c r="B69" s="6" t="s">
        <v>33</v>
      </c>
      <c r="C69" s="6" t="s">
        <v>102</v>
      </c>
      <c r="D69" s="6" t="s">
        <v>69</v>
      </c>
      <c r="E69" s="6" t="s">
        <v>70</v>
      </c>
      <c r="F69" s="6" t="s">
        <v>73</v>
      </c>
      <c r="G69" s="6" t="s">
        <v>74</v>
      </c>
      <c r="H69" s="6" t="s">
        <v>109</v>
      </c>
      <c r="I69" s="7">
        <v>300000</v>
      </c>
      <c r="J69" s="7"/>
      <c r="K69" s="11">
        <v>300000</v>
      </c>
      <c r="L69" s="7">
        <f t="shared" si="0"/>
        <v>0</v>
      </c>
      <c r="M69" s="4">
        <f t="shared" si="1"/>
        <v>1</v>
      </c>
      <c r="N69" s="2" t="s">
        <v>79</v>
      </c>
      <c r="O69" s="2" t="s">
        <v>79</v>
      </c>
      <c r="P69" s="2" t="s">
        <v>79</v>
      </c>
      <c r="Q69" s="8"/>
    </row>
    <row r="70" spans="1:17" ht="49.5" customHeight="1" x14ac:dyDescent="0.15">
      <c r="A70" s="6" t="s">
        <v>117</v>
      </c>
      <c r="B70" s="6" t="s">
        <v>33</v>
      </c>
      <c r="C70" s="6" t="s">
        <v>118</v>
      </c>
      <c r="D70" s="6" t="s">
        <v>65</v>
      </c>
      <c r="E70" s="6" t="s">
        <v>66</v>
      </c>
      <c r="F70" s="6" t="s">
        <v>51</v>
      </c>
      <c r="G70" s="6" t="s">
        <v>52</v>
      </c>
      <c r="H70" s="6" t="s">
        <v>156</v>
      </c>
      <c r="I70" s="11">
        <v>600650</v>
      </c>
      <c r="J70" s="11"/>
      <c r="K70" s="11"/>
      <c r="L70" s="7">
        <f t="shared" si="0"/>
        <v>600650</v>
      </c>
      <c r="M70" s="4">
        <f t="shared" si="1"/>
        <v>0</v>
      </c>
      <c r="N70" s="2" t="s">
        <v>79</v>
      </c>
      <c r="O70" s="2" t="s">
        <v>79</v>
      </c>
      <c r="P70" s="2" t="s">
        <v>79</v>
      </c>
      <c r="Q70" s="8"/>
    </row>
    <row r="71" spans="1:17" ht="49.5" customHeight="1" x14ac:dyDescent="0.15">
      <c r="A71" s="6" t="s">
        <v>119</v>
      </c>
      <c r="B71" s="6" t="s">
        <v>33</v>
      </c>
      <c r="C71" s="6" t="s">
        <v>118</v>
      </c>
      <c r="D71" s="6" t="s">
        <v>65</v>
      </c>
      <c r="E71" s="6" t="s">
        <v>66</v>
      </c>
      <c r="F71" s="6" t="s">
        <v>75</v>
      </c>
      <c r="G71" s="6" t="s">
        <v>68</v>
      </c>
      <c r="H71" s="6" t="s">
        <v>157</v>
      </c>
      <c r="I71" s="11">
        <v>520830.47</v>
      </c>
      <c r="J71" s="11"/>
      <c r="K71" s="11">
        <v>80938.42</v>
      </c>
      <c r="L71" s="7">
        <f t="shared" si="0"/>
        <v>439892.05</v>
      </c>
      <c r="M71" s="4">
        <f t="shared" si="1"/>
        <v>0.15540262074144778</v>
      </c>
      <c r="N71" s="2" t="s">
        <v>79</v>
      </c>
      <c r="O71" s="2" t="s">
        <v>79</v>
      </c>
      <c r="P71" s="2" t="s">
        <v>79</v>
      </c>
      <c r="Q71" s="8"/>
    </row>
    <row r="72" spans="1:17" ht="49.5" customHeight="1" x14ac:dyDescent="0.15">
      <c r="A72" s="6" t="s">
        <v>120</v>
      </c>
      <c r="B72" s="6" t="s">
        <v>33</v>
      </c>
      <c r="C72" s="6" t="s">
        <v>118</v>
      </c>
      <c r="D72" s="6" t="s">
        <v>69</v>
      </c>
      <c r="E72" s="6" t="s">
        <v>70</v>
      </c>
      <c r="F72" s="6" t="s">
        <v>73</v>
      </c>
      <c r="G72" s="6" t="s">
        <v>74</v>
      </c>
      <c r="H72" s="6" t="s">
        <v>158</v>
      </c>
      <c r="I72" s="11">
        <v>512310</v>
      </c>
      <c r="J72" s="11"/>
      <c r="K72" s="11">
        <v>446400</v>
      </c>
      <c r="L72" s="7">
        <f t="shared" si="0"/>
        <v>65910</v>
      </c>
      <c r="M72" s="4">
        <f t="shared" ref="M72:M74" si="17">K72/(I72+J72)</f>
        <v>0.87134742636294427</v>
      </c>
      <c r="N72" s="2" t="s">
        <v>79</v>
      </c>
      <c r="O72" s="2" t="s">
        <v>79</v>
      </c>
      <c r="P72" s="2" t="s">
        <v>79</v>
      </c>
      <c r="Q72" s="8"/>
    </row>
    <row r="73" spans="1:17" ht="49.5" customHeight="1" x14ac:dyDescent="0.15">
      <c r="A73" s="6" t="s">
        <v>121</v>
      </c>
      <c r="B73" s="6" t="s">
        <v>33</v>
      </c>
      <c r="C73" s="6" t="s">
        <v>118</v>
      </c>
      <c r="D73" s="6" t="s">
        <v>49</v>
      </c>
      <c r="E73" s="6" t="s">
        <v>50</v>
      </c>
      <c r="F73" s="6" t="s">
        <v>100</v>
      </c>
      <c r="G73" s="6" t="s">
        <v>101</v>
      </c>
      <c r="H73" s="6" t="s">
        <v>159</v>
      </c>
      <c r="I73" s="11">
        <v>1644</v>
      </c>
      <c r="J73" s="11"/>
      <c r="K73" s="11"/>
      <c r="L73" s="7">
        <f t="shared" si="0"/>
        <v>1644</v>
      </c>
      <c r="M73" s="4">
        <f t="shared" si="17"/>
        <v>0</v>
      </c>
      <c r="N73" s="2" t="s">
        <v>79</v>
      </c>
      <c r="O73" s="2" t="s">
        <v>79</v>
      </c>
      <c r="P73" s="2" t="s">
        <v>79</v>
      </c>
      <c r="Q73" s="8"/>
    </row>
    <row r="74" spans="1:17" ht="49.5" customHeight="1" x14ac:dyDescent="0.15">
      <c r="A74" s="6" t="s">
        <v>122</v>
      </c>
      <c r="B74" s="6" t="s">
        <v>33</v>
      </c>
      <c r="C74" s="6" t="s">
        <v>118</v>
      </c>
      <c r="D74" s="6" t="s">
        <v>133</v>
      </c>
      <c r="E74" s="6" t="s">
        <v>134</v>
      </c>
      <c r="F74" s="6" t="s">
        <v>75</v>
      </c>
      <c r="G74" s="6" t="s">
        <v>68</v>
      </c>
      <c r="H74" s="6" t="s">
        <v>160</v>
      </c>
      <c r="I74" s="11">
        <v>7500</v>
      </c>
      <c r="J74" s="11"/>
      <c r="K74" s="11"/>
      <c r="L74" s="7">
        <f t="shared" si="0"/>
        <v>7500</v>
      </c>
      <c r="M74" s="4">
        <f t="shared" si="17"/>
        <v>0</v>
      </c>
      <c r="N74" s="2" t="s">
        <v>79</v>
      </c>
      <c r="O74" s="2" t="s">
        <v>79</v>
      </c>
      <c r="P74" s="2" t="s">
        <v>79</v>
      </c>
      <c r="Q74" s="8"/>
    </row>
    <row r="75" spans="1:17" ht="49.5" customHeight="1" x14ac:dyDescent="0.15">
      <c r="A75" s="6" t="s">
        <v>161</v>
      </c>
      <c r="B75" s="6" t="s">
        <v>33</v>
      </c>
      <c r="C75" s="6" t="s">
        <v>102</v>
      </c>
      <c r="D75" s="6" t="s">
        <v>53</v>
      </c>
      <c r="E75" s="6" t="s">
        <v>54</v>
      </c>
      <c r="F75" s="6" t="s">
        <v>55</v>
      </c>
      <c r="G75" s="6" t="s">
        <v>56</v>
      </c>
      <c r="H75" s="6" t="s">
        <v>172</v>
      </c>
      <c r="I75" s="11">
        <v>800000</v>
      </c>
      <c r="J75" s="7"/>
      <c r="K75" s="7"/>
      <c r="L75" s="7">
        <f t="shared" ref="L75:L93" si="18">I75+J75-K75</f>
        <v>800000</v>
      </c>
      <c r="M75" s="4">
        <f t="shared" ref="M75:M94" si="19">K75/(I75+J75)</f>
        <v>0</v>
      </c>
      <c r="N75" s="2" t="s">
        <v>79</v>
      </c>
      <c r="O75" s="2" t="s">
        <v>79</v>
      </c>
      <c r="P75" s="2" t="s">
        <v>79</v>
      </c>
      <c r="Q75" s="8"/>
    </row>
    <row r="76" spans="1:17" ht="49.5" customHeight="1" x14ac:dyDescent="0.15">
      <c r="A76" s="6" t="s">
        <v>123</v>
      </c>
      <c r="B76" s="6" t="s">
        <v>33</v>
      </c>
      <c r="C76" s="6" t="s">
        <v>102</v>
      </c>
      <c r="D76" s="6" t="s">
        <v>135</v>
      </c>
      <c r="E76" s="6" t="s">
        <v>136</v>
      </c>
      <c r="F76" s="6" t="s">
        <v>41</v>
      </c>
      <c r="G76" s="6" t="s">
        <v>42</v>
      </c>
      <c r="H76" s="6" t="s">
        <v>173</v>
      </c>
      <c r="I76" s="11">
        <v>120000</v>
      </c>
      <c r="J76" s="7"/>
      <c r="K76" s="7"/>
      <c r="L76" s="7">
        <f t="shared" si="18"/>
        <v>120000</v>
      </c>
      <c r="M76" s="4">
        <f t="shared" si="19"/>
        <v>0</v>
      </c>
      <c r="N76" s="2" t="s">
        <v>79</v>
      </c>
      <c r="O76" s="2" t="s">
        <v>79</v>
      </c>
      <c r="P76" s="2" t="s">
        <v>79</v>
      </c>
      <c r="Q76" s="8"/>
    </row>
    <row r="77" spans="1:17" ht="49.5" customHeight="1" x14ac:dyDescent="0.15">
      <c r="A77" s="6" t="s">
        <v>123</v>
      </c>
      <c r="B77" s="6" t="s">
        <v>33</v>
      </c>
      <c r="C77" s="6" t="s">
        <v>102</v>
      </c>
      <c r="D77" s="6" t="s">
        <v>137</v>
      </c>
      <c r="E77" s="6" t="s">
        <v>138</v>
      </c>
      <c r="F77" s="6" t="s">
        <v>75</v>
      </c>
      <c r="G77" s="6" t="s">
        <v>68</v>
      </c>
      <c r="H77" s="6" t="s">
        <v>174</v>
      </c>
      <c r="I77" s="11">
        <v>1100000</v>
      </c>
      <c r="J77" s="7"/>
      <c r="K77" s="7"/>
      <c r="L77" s="7">
        <f t="shared" si="18"/>
        <v>1100000</v>
      </c>
      <c r="M77" s="4">
        <f t="shared" si="19"/>
        <v>0</v>
      </c>
      <c r="N77" s="2" t="s">
        <v>79</v>
      </c>
      <c r="O77" s="2" t="s">
        <v>79</v>
      </c>
      <c r="P77" s="2" t="s">
        <v>79</v>
      </c>
      <c r="Q77" s="8"/>
    </row>
    <row r="78" spans="1:17" ht="49.5" customHeight="1" x14ac:dyDescent="0.15">
      <c r="A78" s="6" t="s">
        <v>123</v>
      </c>
      <c r="B78" s="6" t="s">
        <v>33</v>
      </c>
      <c r="C78" s="6" t="s">
        <v>102</v>
      </c>
      <c r="D78" s="6" t="s">
        <v>65</v>
      </c>
      <c r="E78" s="6" t="s">
        <v>66</v>
      </c>
      <c r="F78" s="6" t="s">
        <v>75</v>
      </c>
      <c r="G78" s="6" t="s">
        <v>68</v>
      </c>
      <c r="H78" s="6" t="s">
        <v>175</v>
      </c>
      <c r="I78" s="11">
        <v>2613535</v>
      </c>
      <c r="J78" s="7"/>
      <c r="K78" s="11">
        <v>2613535</v>
      </c>
      <c r="L78" s="7">
        <f t="shared" si="18"/>
        <v>0</v>
      </c>
      <c r="M78" s="4">
        <f t="shared" si="19"/>
        <v>1</v>
      </c>
      <c r="N78" s="2" t="s">
        <v>79</v>
      </c>
      <c r="O78" s="2" t="s">
        <v>79</v>
      </c>
      <c r="P78" s="2" t="s">
        <v>79</v>
      </c>
      <c r="Q78" s="8"/>
    </row>
    <row r="79" spans="1:17" ht="49.5" customHeight="1" x14ac:dyDescent="0.15">
      <c r="A79" s="6" t="s">
        <v>124</v>
      </c>
      <c r="B79" s="6" t="s">
        <v>33</v>
      </c>
      <c r="C79" s="6" t="s">
        <v>102</v>
      </c>
      <c r="D79" s="6" t="s">
        <v>139</v>
      </c>
      <c r="E79" s="6" t="s">
        <v>140</v>
      </c>
      <c r="F79" s="6" t="s">
        <v>51</v>
      </c>
      <c r="G79" s="6" t="s">
        <v>52</v>
      </c>
      <c r="H79" s="6" t="s">
        <v>162</v>
      </c>
      <c r="I79" s="11">
        <v>26600</v>
      </c>
      <c r="J79" s="7"/>
      <c r="K79" s="7"/>
      <c r="L79" s="7">
        <f t="shared" si="18"/>
        <v>26600</v>
      </c>
      <c r="M79" s="4">
        <f t="shared" si="19"/>
        <v>0</v>
      </c>
      <c r="N79" s="2" t="s">
        <v>79</v>
      </c>
      <c r="O79" s="2" t="s">
        <v>79</v>
      </c>
      <c r="P79" s="2" t="s">
        <v>79</v>
      </c>
      <c r="Q79" s="8"/>
    </row>
    <row r="80" spans="1:17" ht="49.5" customHeight="1" x14ac:dyDescent="0.15">
      <c r="A80" s="6" t="s">
        <v>163</v>
      </c>
      <c r="B80" s="6" t="s">
        <v>33</v>
      </c>
      <c r="C80" s="6" t="s">
        <v>97</v>
      </c>
      <c r="D80" s="6" t="s">
        <v>114</v>
      </c>
      <c r="E80" s="6" t="s">
        <v>115</v>
      </c>
      <c r="F80" s="6" t="s">
        <v>75</v>
      </c>
      <c r="G80" s="6" t="s">
        <v>68</v>
      </c>
      <c r="H80" s="6" t="s">
        <v>176</v>
      </c>
      <c r="I80" s="11">
        <v>3998900</v>
      </c>
      <c r="J80" s="11"/>
      <c r="K80" s="7"/>
      <c r="L80" s="7">
        <f t="shared" si="18"/>
        <v>3998900</v>
      </c>
      <c r="M80" s="4">
        <f t="shared" si="19"/>
        <v>0</v>
      </c>
      <c r="N80" s="2" t="s">
        <v>79</v>
      </c>
      <c r="O80" s="2" t="s">
        <v>79</v>
      </c>
      <c r="P80" s="2" t="s">
        <v>79</v>
      </c>
      <c r="Q80" s="8"/>
    </row>
    <row r="81" spans="1:17" ht="49.5" customHeight="1" x14ac:dyDescent="0.15">
      <c r="A81" s="6" t="s">
        <v>125</v>
      </c>
      <c r="B81" s="6" t="s">
        <v>33</v>
      </c>
      <c r="C81" s="6" t="s">
        <v>97</v>
      </c>
      <c r="D81" s="6" t="s">
        <v>141</v>
      </c>
      <c r="E81" s="6" t="s">
        <v>142</v>
      </c>
      <c r="F81" s="6" t="s">
        <v>75</v>
      </c>
      <c r="G81" s="6" t="s">
        <v>68</v>
      </c>
      <c r="H81" s="6" t="s">
        <v>177</v>
      </c>
      <c r="I81" s="11">
        <v>500000</v>
      </c>
      <c r="J81" s="11"/>
      <c r="K81" s="7"/>
      <c r="L81" s="7">
        <f t="shared" si="18"/>
        <v>500000</v>
      </c>
      <c r="M81" s="4">
        <f t="shared" si="19"/>
        <v>0</v>
      </c>
      <c r="N81" s="2" t="s">
        <v>79</v>
      </c>
      <c r="O81" s="2" t="s">
        <v>79</v>
      </c>
      <c r="P81" s="2" t="s">
        <v>79</v>
      </c>
      <c r="Q81" s="8"/>
    </row>
    <row r="82" spans="1:17" ht="49.5" customHeight="1" x14ac:dyDescent="0.15">
      <c r="A82" s="6" t="s">
        <v>125</v>
      </c>
      <c r="B82" s="6" t="s">
        <v>33</v>
      </c>
      <c r="C82" s="6" t="s">
        <v>102</v>
      </c>
      <c r="D82" s="6" t="s">
        <v>65</v>
      </c>
      <c r="E82" s="6" t="s">
        <v>66</v>
      </c>
      <c r="F82" s="6" t="s">
        <v>41</v>
      </c>
      <c r="G82" s="6" t="s">
        <v>42</v>
      </c>
      <c r="H82" s="6" t="s">
        <v>151</v>
      </c>
      <c r="I82" s="11">
        <v>305000</v>
      </c>
      <c r="J82" s="11"/>
      <c r="K82" s="7"/>
      <c r="L82" s="7">
        <f t="shared" si="18"/>
        <v>305000</v>
      </c>
      <c r="M82" s="4">
        <f t="shared" si="19"/>
        <v>0</v>
      </c>
      <c r="N82" s="2" t="s">
        <v>79</v>
      </c>
      <c r="O82" s="2" t="s">
        <v>79</v>
      </c>
      <c r="P82" s="2" t="s">
        <v>79</v>
      </c>
      <c r="Q82" s="8"/>
    </row>
    <row r="83" spans="1:17" ht="49.5" customHeight="1" x14ac:dyDescent="0.15">
      <c r="A83" s="6" t="s">
        <v>165</v>
      </c>
      <c r="B83" s="6" t="s">
        <v>33</v>
      </c>
      <c r="C83" s="6" t="s">
        <v>102</v>
      </c>
      <c r="D83" s="6" t="s">
        <v>143</v>
      </c>
      <c r="E83" s="6" t="s">
        <v>144</v>
      </c>
      <c r="F83" s="6" t="s">
        <v>51</v>
      </c>
      <c r="G83" s="6" t="s">
        <v>52</v>
      </c>
      <c r="H83" s="6" t="s">
        <v>164</v>
      </c>
      <c r="I83" s="11">
        <v>220000</v>
      </c>
      <c r="J83" s="11"/>
      <c r="K83" s="7"/>
      <c r="L83" s="7">
        <f t="shared" si="18"/>
        <v>220000</v>
      </c>
      <c r="M83" s="4">
        <f t="shared" si="19"/>
        <v>0</v>
      </c>
      <c r="N83" s="2" t="s">
        <v>79</v>
      </c>
      <c r="O83" s="2" t="s">
        <v>79</v>
      </c>
      <c r="P83" s="2" t="s">
        <v>79</v>
      </c>
      <c r="Q83" s="8"/>
    </row>
    <row r="84" spans="1:17" ht="49.5" customHeight="1" x14ac:dyDescent="0.15">
      <c r="A84" s="6" t="s">
        <v>126</v>
      </c>
      <c r="B84" s="6" t="s">
        <v>33</v>
      </c>
      <c r="C84" s="6" t="s">
        <v>102</v>
      </c>
      <c r="D84" s="6" t="s">
        <v>143</v>
      </c>
      <c r="E84" s="6" t="s">
        <v>144</v>
      </c>
      <c r="F84" s="6" t="s">
        <v>41</v>
      </c>
      <c r="G84" s="6" t="s">
        <v>42</v>
      </c>
      <c r="H84" s="6" t="s">
        <v>178</v>
      </c>
      <c r="I84" s="11">
        <v>200000</v>
      </c>
      <c r="J84" s="11"/>
      <c r="K84" s="7"/>
      <c r="L84" s="7">
        <f t="shared" si="18"/>
        <v>200000</v>
      </c>
      <c r="M84" s="4">
        <f t="shared" si="19"/>
        <v>0</v>
      </c>
      <c r="N84" s="2" t="s">
        <v>79</v>
      </c>
      <c r="O84" s="2" t="s">
        <v>79</v>
      </c>
      <c r="P84" s="2" t="s">
        <v>79</v>
      </c>
      <c r="Q84" s="8"/>
    </row>
    <row r="85" spans="1:17" ht="49.5" customHeight="1" x14ac:dyDescent="0.15">
      <c r="A85" s="6" t="s">
        <v>166</v>
      </c>
      <c r="B85" s="6" t="s">
        <v>33</v>
      </c>
      <c r="C85" s="6" t="s">
        <v>102</v>
      </c>
      <c r="D85" s="6" t="s">
        <v>49</v>
      </c>
      <c r="E85" s="6" t="s">
        <v>50</v>
      </c>
      <c r="F85" s="6" t="s">
        <v>39</v>
      </c>
      <c r="G85" s="6" t="s">
        <v>40</v>
      </c>
      <c r="H85" s="6" t="s">
        <v>127</v>
      </c>
      <c r="I85" s="11">
        <v>20000</v>
      </c>
      <c r="J85" s="11"/>
      <c r="K85" s="7"/>
      <c r="L85" s="7">
        <f t="shared" si="18"/>
        <v>20000</v>
      </c>
      <c r="M85" s="4">
        <f t="shared" si="19"/>
        <v>0</v>
      </c>
      <c r="N85" s="2" t="s">
        <v>79</v>
      </c>
      <c r="O85" s="2" t="s">
        <v>79</v>
      </c>
      <c r="P85" s="2" t="s">
        <v>79</v>
      </c>
      <c r="Q85" s="8"/>
    </row>
    <row r="86" spans="1:17" ht="49.5" customHeight="1" x14ac:dyDescent="0.15">
      <c r="A86" s="6" t="s">
        <v>167</v>
      </c>
      <c r="B86" s="6" t="s">
        <v>33</v>
      </c>
      <c r="C86" s="6" t="s">
        <v>102</v>
      </c>
      <c r="D86" s="6" t="s">
        <v>137</v>
      </c>
      <c r="E86" s="6" t="s">
        <v>138</v>
      </c>
      <c r="F86" s="6" t="s">
        <v>75</v>
      </c>
      <c r="G86" s="6" t="s">
        <v>68</v>
      </c>
      <c r="H86" s="6" t="s">
        <v>128</v>
      </c>
      <c r="I86" s="11">
        <v>4370000</v>
      </c>
      <c r="J86" s="11"/>
      <c r="K86" s="7"/>
      <c r="L86" s="7">
        <f t="shared" si="18"/>
        <v>4370000</v>
      </c>
      <c r="M86" s="4">
        <f t="shared" si="19"/>
        <v>0</v>
      </c>
      <c r="N86" s="2" t="s">
        <v>79</v>
      </c>
      <c r="O86" s="2" t="s">
        <v>79</v>
      </c>
      <c r="P86" s="2" t="s">
        <v>79</v>
      </c>
      <c r="Q86" s="8"/>
    </row>
    <row r="87" spans="1:17" ht="49.5" customHeight="1" x14ac:dyDescent="0.15">
      <c r="A87" s="6" t="s">
        <v>168</v>
      </c>
      <c r="B87" s="6" t="s">
        <v>33</v>
      </c>
      <c r="C87" s="6" t="s">
        <v>102</v>
      </c>
      <c r="D87" s="6" t="s">
        <v>145</v>
      </c>
      <c r="E87" s="6" t="s">
        <v>146</v>
      </c>
      <c r="F87" s="6" t="s">
        <v>63</v>
      </c>
      <c r="G87" s="6" t="s">
        <v>64</v>
      </c>
      <c r="H87" s="6" t="s">
        <v>129</v>
      </c>
      <c r="I87" s="11">
        <v>8000</v>
      </c>
      <c r="J87" s="11"/>
      <c r="K87" s="7"/>
      <c r="L87" s="7">
        <f t="shared" si="18"/>
        <v>8000</v>
      </c>
      <c r="M87" s="4">
        <f t="shared" si="19"/>
        <v>0</v>
      </c>
      <c r="N87" s="2" t="s">
        <v>79</v>
      </c>
      <c r="O87" s="2" t="s">
        <v>79</v>
      </c>
      <c r="P87" s="2" t="s">
        <v>79</v>
      </c>
      <c r="Q87" s="8"/>
    </row>
    <row r="88" spans="1:17" ht="49.5" customHeight="1" x14ac:dyDescent="0.15">
      <c r="A88" s="6" t="s">
        <v>169</v>
      </c>
      <c r="B88" s="6" t="s">
        <v>33</v>
      </c>
      <c r="C88" s="6" t="s">
        <v>102</v>
      </c>
      <c r="D88" s="6" t="s">
        <v>65</v>
      </c>
      <c r="E88" s="6" t="s">
        <v>66</v>
      </c>
      <c r="F88" s="6" t="s">
        <v>51</v>
      </c>
      <c r="G88" s="6" t="s">
        <v>52</v>
      </c>
      <c r="H88" s="6" t="s">
        <v>152</v>
      </c>
      <c r="I88" s="11">
        <v>325000</v>
      </c>
      <c r="J88" s="11"/>
      <c r="K88" s="7"/>
      <c r="L88" s="7">
        <f t="shared" si="18"/>
        <v>325000</v>
      </c>
      <c r="M88" s="4">
        <f t="shared" si="19"/>
        <v>0</v>
      </c>
      <c r="N88" s="2" t="s">
        <v>79</v>
      </c>
      <c r="O88" s="2" t="s">
        <v>79</v>
      </c>
      <c r="P88" s="2" t="s">
        <v>79</v>
      </c>
      <c r="Q88" s="8"/>
    </row>
    <row r="89" spans="1:17" ht="49.5" customHeight="1" x14ac:dyDescent="0.15">
      <c r="A89" s="6" t="s">
        <v>130</v>
      </c>
      <c r="B89" s="6" t="s">
        <v>33</v>
      </c>
      <c r="C89" s="6" t="s">
        <v>102</v>
      </c>
      <c r="D89" s="6" t="s">
        <v>65</v>
      </c>
      <c r="E89" s="6" t="s">
        <v>66</v>
      </c>
      <c r="F89" s="6" t="s">
        <v>51</v>
      </c>
      <c r="G89" s="6" t="s">
        <v>52</v>
      </c>
      <c r="H89" s="6" t="s">
        <v>153</v>
      </c>
      <c r="I89" s="11">
        <v>162500</v>
      </c>
      <c r="J89" s="11"/>
      <c r="K89" s="7"/>
      <c r="L89" s="7">
        <f t="shared" si="18"/>
        <v>162500</v>
      </c>
      <c r="M89" s="4">
        <f t="shared" si="19"/>
        <v>0</v>
      </c>
      <c r="N89" s="2" t="s">
        <v>79</v>
      </c>
      <c r="O89" s="2" t="s">
        <v>79</v>
      </c>
      <c r="P89" s="2" t="s">
        <v>79</v>
      </c>
      <c r="Q89" s="8"/>
    </row>
    <row r="90" spans="1:17" ht="49.5" customHeight="1" x14ac:dyDescent="0.15">
      <c r="A90" s="6" t="s">
        <v>170</v>
      </c>
      <c r="B90" s="6" t="s">
        <v>33</v>
      </c>
      <c r="C90" s="6" t="s">
        <v>102</v>
      </c>
      <c r="D90" s="6" t="s">
        <v>65</v>
      </c>
      <c r="E90" s="6" t="s">
        <v>66</v>
      </c>
      <c r="F90" s="6" t="s">
        <v>75</v>
      </c>
      <c r="G90" s="6" t="s">
        <v>68</v>
      </c>
      <c r="H90" s="6" t="s">
        <v>179</v>
      </c>
      <c r="I90" s="11">
        <v>1000000</v>
      </c>
      <c r="J90" s="11"/>
      <c r="K90" s="11">
        <v>1000000</v>
      </c>
      <c r="L90" s="7">
        <f t="shared" si="18"/>
        <v>0</v>
      </c>
      <c r="M90" s="4">
        <f t="shared" si="19"/>
        <v>1</v>
      </c>
      <c r="N90" s="2" t="s">
        <v>79</v>
      </c>
      <c r="O90" s="2" t="s">
        <v>79</v>
      </c>
      <c r="P90" s="2" t="s">
        <v>79</v>
      </c>
      <c r="Q90" s="8"/>
    </row>
    <row r="91" spans="1:17" ht="49.5" customHeight="1" x14ac:dyDescent="0.15">
      <c r="A91" s="6" t="s">
        <v>131</v>
      </c>
      <c r="B91" s="6" t="s">
        <v>33</v>
      </c>
      <c r="C91" s="6" t="s">
        <v>102</v>
      </c>
      <c r="D91" s="6" t="s">
        <v>65</v>
      </c>
      <c r="E91" s="6" t="s">
        <v>66</v>
      </c>
      <c r="F91" s="6" t="s">
        <v>75</v>
      </c>
      <c r="G91" s="6" t="s">
        <v>68</v>
      </c>
      <c r="H91" s="6" t="s">
        <v>154</v>
      </c>
      <c r="I91" s="11">
        <v>6560000</v>
      </c>
      <c r="J91" s="11"/>
      <c r="K91" s="11">
        <v>6560000</v>
      </c>
      <c r="L91" s="7">
        <f t="shared" si="18"/>
        <v>0</v>
      </c>
      <c r="M91" s="4">
        <f t="shared" si="19"/>
        <v>1</v>
      </c>
      <c r="N91" s="2" t="s">
        <v>79</v>
      </c>
      <c r="O91" s="2" t="s">
        <v>79</v>
      </c>
      <c r="P91" s="2" t="s">
        <v>79</v>
      </c>
      <c r="Q91" s="8"/>
    </row>
    <row r="92" spans="1:17" ht="49.5" customHeight="1" x14ac:dyDescent="0.15">
      <c r="A92" s="6" t="s">
        <v>131</v>
      </c>
      <c r="B92" s="6" t="s">
        <v>33</v>
      </c>
      <c r="C92" s="6" t="s">
        <v>102</v>
      </c>
      <c r="D92" s="6" t="s">
        <v>65</v>
      </c>
      <c r="E92" s="6" t="s">
        <v>66</v>
      </c>
      <c r="F92" s="6" t="s">
        <v>75</v>
      </c>
      <c r="G92" s="6" t="s">
        <v>68</v>
      </c>
      <c r="H92" s="6" t="s">
        <v>180</v>
      </c>
      <c r="I92" s="11">
        <v>2000000</v>
      </c>
      <c r="J92" s="11"/>
      <c r="K92" s="11">
        <v>2000000</v>
      </c>
      <c r="L92" s="7">
        <f t="shared" si="18"/>
        <v>0</v>
      </c>
      <c r="M92" s="4">
        <f t="shared" si="19"/>
        <v>1</v>
      </c>
      <c r="N92" s="2" t="s">
        <v>79</v>
      </c>
      <c r="O92" s="2" t="s">
        <v>79</v>
      </c>
      <c r="P92" s="2" t="s">
        <v>79</v>
      </c>
      <c r="Q92" s="8"/>
    </row>
    <row r="93" spans="1:17" ht="49.5" customHeight="1" x14ac:dyDescent="0.15">
      <c r="A93" s="6" t="s">
        <v>171</v>
      </c>
      <c r="B93" s="6" t="s">
        <v>33</v>
      </c>
      <c r="C93" s="6" t="s">
        <v>102</v>
      </c>
      <c r="D93" s="6" t="s">
        <v>147</v>
      </c>
      <c r="E93" s="6" t="s">
        <v>148</v>
      </c>
      <c r="F93" s="6" t="s">
        <v>149</v>
      </c>
      <c r="G93" s="6" t="s">
        <v>150</v>
      </c>
      <c r="H93" s="6" t="s">
        <v>132</v>
      </c>
      <c r="I93" s="11">
        <v>358800</v>
      </c>
      <c r="J93" s="11"/>
      <c r="K93" s="7"/>
      <c r="L93" s="7">
        <f t="shared" si="18"/>
        <v>358800</v>
      </c>
      <c r="M93" s="4">
        <f t="shared" si="19"/>
        <v>0</v>
      </c>
      <c r="N93" s="2" t="s">
        <v>79</v>
      </c>
      <c r="O93" s="2" t="s">
        <v>79</v>
      </c>
      <c r="P93" s="2" t="s">
        <v>79</v>
      </c>
      <c r="Q93" s="8"/>
    </row>
    <row r="94" spans="1:17" ht="24.75" customHeight="1" x14ac:dyDescent="0.15">
      <c r="A94" s="6"/>
      <c r="B94" s="6"/>
      <c r="C94" s="6"/>
      <c r="D94" s="6"/>
      <c r="E94" s="6"/>
      <c r="F94" s="6"/>
      <c r="G94" s="6"/>
      <c r="H94" s="9" t="s">
        <v>80</v>
      </c>
      <c r="I94" s="3">
        <f>SUM(I66:I93)</f>
        <v>28134269.469999999</v>
      </c>
      <c r="J94" s="3">
        <f t="shared" ref="J94:L94" si="20">SUM(J66:J93)</f>
        <v>0</v>
      </c>
      <c r="K94" s="3">
        <f t="shared" si="20"/>
        <v>13006960.59</v>
      </c>
      <c r="L94" s="3">
        <f t="shared" si="20"/>
        <v>15127308.879999999</v>
      </c>
      <c r="M94" s="10">
        <f t="shared" si="19"/>
        <v>0.4623173387839169</v>
      </c>
      <c r="N94" s="2"/>
      <c r="O94" s="2"/>
      <c r="P94" s="2"/>
      <c r="Q94" s="8"/>
    </row>
    <row r="96" spans="1:17" x14ac:dyDescent="0.15">
      <c r="I96" s="23"/>
      <c r="J96" s="23"/>
      <c r="K96" s="23"/>
      <c r="L96" s="23"/>
    </row>
    <row r="103" spans="11:11" x14ac:dyDescent="0.15">
      <c r="K103" s="24"/>
    </row>
  </sheetData>
  <mergeCells count="15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honeticPr fontId="3" type="noConversion"/>
  <pageMargins left="0.27500000000000002" right="0.156944444444444" top="1" bottom="1" header="0.51180555555555596" footer="0.51180555555555596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2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2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王慧芳</cp:lastModifiedBy>
  <dcterms:created xsi:type="dcterms:W3CDTF">2018-10-26T02:02:53Z</dcterms:created>
  <dcterms:modified xsi:type="dcterms:W3CDTF">2021-12-16T09:03:24Z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