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3080" tabRatio="906" activeTab="5"/>
  </bookViews>
  <sheets>
    <sheet name="附表1" sheetId="1" r:id="rId1"/>
    <sheet name="附表2" sheetId="2" r:id="rId2"/>
    <sheet name="附表3" sheetId="3" r:id="rId3"/>
    <sheet name="附表4" sheetId="4" r:id="rId4"/>
    <sheet name="附表5 " sheetId="5" r:id="rId5"/>
    <sheet name="附表6" sheetId="6" r:id="rId6"/>
    <sheet name="附表7" sheetId="7" r:id="rId7"/>
    <sheet name="附表8" sheetId="8" r:id="rId8"/>
  </sheets>
  <definedNames>
    <definedName name="_xlnm.Print_Area" localSheetId="0">'附表1'!$A$1:$G$14</definedName>
    <definedName name="_xlnm.Print_Area" localSheetId="4">'附表5 '!$A$1:$E$69</definedName>
    <definedName name="_xlnm.Print_Area" localSheetId="5">'附表6'!$A$1:$J$25</definedName>
    <definedName name="_xlnm.Print_Titles" localSheetId="4">'附表5 '!$2:$2</definedName>
  </definedNames>
  <calcPr fullCalcOnLoad="1"/>
</workbook>
</file>

<file path=xl/sharedStrings.xml><?xml version="1.0" encoding="utf-8"?>
<sst xmlns="http://schemas.openxmlformats.org/spreadsheetml/2006/main" count="576" uniqueCount="409">
  <si>
    <t>附表1</t>
  </si>
  <si>
    <r>
      <rPr>
        <b/>
        <sz val="20"/>
        <rFont val="黑体"/>
        <family val="3"/>
      </rPr>
      <t>·</t>
    </r>
    <r>
      <rPr>
        <b/>
        <sz val="16"/>
        <rFont val="黑体"/>
        <family val="3"/>
      </rPr>
      <t>一般公共预算</t>
    </r>
  </si>
  <si>
    <t>金额单位：万元</t>
  </si>
  <si>
    <t>项    目</t>
  </si>
  <si>
    <t>2019年决算数</t>
  </si>
  <si>
    <t>2020年</t>
  </si>
  <si>
    <t>2020年
年初预算</t>
  </si>
  <si>
    <t>2020年
调整预算
（第一次）</t>
  </si>
  <si>
    <t>2020年
调整预算
（第二次）</t>
  </si>
  <si>
    <t>2020年
调整预算
（第三次）</t>
  </si>
  <si>
    <t>调整后比2019年
增长（%）</t>
  </si>
  <si>
    <t>一般公共预算收入</t>
  </si>
  <si>
    <t>一般公共预算支出</t>
  </si>
  <si>
    <r>
      <rPr>
        <b/>
        <sz val="20"/>
        <rFont val="黑体"/>
        <family val="3"/>
      </rPr>
      <t>·</t>
    </r>
    <r>
      <rPr>
        <b/>
        <sz val="16"/>
        <rFont val="黑体"/>
        <family val="3"/>
      </rPr>
      <t>政府性基金预算</t>
    </r>
  </si>
  <si>
    <t>基金预算收入</t>
  </si>
  <si>
    <t>基金预算支出</t>
  </si>
  <si>
    <t>单位：万元</t>
  </si>
  <si>
    <t>收入</t>
  </si>
  <si>
    <t>科目</t>
  </si>
  <si>
    <t>2019年
决算数</t>
  </si>
  <si>
    <t>2020年
预算</t>
  </si>
  <si>
    <t>调整后比2019年增长</t>
  </si>
  <si>
    <t>2019年科目</t>
  </si>
  <si>
    <t xml:space="preserve">    其中：税收收入</t>
  </si>
  <si>
    <t xml:space="preserve">    一般公共服务</t>
  </si>
  <si>
    <t>增值税</t>
  </si>
  <si>
    <t xml:space="preserve">    外交</t>
  </si>
  <si>
    <t>营业税</t>
  </si>
  <si>
    <t xml:space="preserve">    国防</t>
  </si>
  <si>
    <t>企业所得税</t>
  </si>
  <si>
    <t xml:space="preserve">    公共安全</t>
  </si>
  <si>
    <t>个人所得税</t>
  </si>
  <si>
    <t xml:space="preserve">    教育</t>
  </si>
  <si>
    <t>城市维护建设税</t>
  </si>
  <si>
    <t xml:space="preserve">    科学技术</t>
  </si>
  <si>
    <t>房产税</t>
  </si>
  <si>
    <t xml:space="preserve">    文化旅游体育与传媒</t>
  </si>
  <si>
    <t>印花税</t>
  </si>
  <si>
    <t xml:space="preserve">    社会保障和就业</t>
  </si>
  <si>
    <t>城镇土地使用税</t>
  </si>
  <si>
    <t xml:space="preserve">    卫生健康支出</t>
  </si>
  <si>
    <t>土地增值税</t>
  </si>
  <si>
    <t xml:space="preserve">    节能环保支出</t>
  </si>
  <si>
    <t>车船使用和牌照税</t>
  </si>
  <si>
    <t xml:space="preserve">    城乡社区事务</t>
  </si>
  <si>
    <t>耕地占用税</t>
  </si>
  <si>
    <t xml:space="preserve">    农林水事务</t>
  </si>
  <si>
    <t>契税</t>
  </si>
  <si>
    <t xml:space="preserve">    交通运输</t>
  </si>
  <si>
    <t>环境保护税</t>
  </si>
  <si>
    <t xml:space="preserve">    资源勘探电力信息等事务</t>
  </si>
  <si>
    <t>其他税收收入</t>
  </si>
  <si>
    <t xml:space="preserve">    商业服务业等事务</t>
  </si>
  <si>
    <t xml:space="preserve">    金融监管等事务支出</t>
  </si>
  <si>
    <t xml:space="preserve">          非税收入</t>
  </si>
  <si>
    <t xml:space="preserve">    自然资源海洋气象</t>
  </si>
  <si>
    <t>专项收入</t>
  </si>
  <si>
    <t xml:space="preserve">    住房保障支出</t>
  </si>
  <si>
    <t>行政性收费收入</t>
  </si>
  <si>
    <t xml:space="preserve">    粮油物资储备支出</t>
  </si>
  <si>
    <t>罚没收入</t>
  </si>
  <si>
    <t xml:space="preserve">    灾害防治及应急管理支出</t>
  </si>
  <si>
    <t>国有资本经营收入</t>
  </si>
  <si>
    <t xml:space="preserve">    预备费</t>
  </si>
  <si>
    <t>国有资源（资产）有偿使用收入</t>
  </si>
  <si>
    <t xml:space="preserve">    其他支出</t>
  </si>
  <si>
    <t>其他收入</t>
  </si>
  <si>
    <t xml:space="preserve">    债务付息支出</t>
  </si>
  <si>
    <t xml:space="preserve">    债务发行费用支出</t>
  </si>
  <si>
    <t>上年结余</t>
  </si>
  <si>
    <t>上解支出（一般预算）</t>
  </si>
  <si>
    <t>补助收入（一般预算）</t>
  </si>
  <si>
    <t>债务还本支出（一般债券）</t>
  </si>
  <si>
    <t>债务转贷收入（一般债券）</t>
  </si>
  <si>
    <t>补充预算稳定调节基金</t>
  </si>
  <si>
    <t>调入预算稳定调节基金</t>
  </si>
  <si>
    <t>增设预算周转金</t>
  </si>
  <si>
    <t>调入资金（一般预算）</t>
  </si>
  <si>
    <t>结转下年</t>
  </si>
  <si>
    <t>总收入</t>
  </si>
  <si>
    <t>总支出</t>
  </si>
  <si>
    <t>2020年预算调整（第三次）新增区级支出明细表</t>
  </si>
  <si>
    <t>预算单位</t>
  </si>
  <si>
    <t>新项目</t>
  </si>
  <si>
    <t>金    额</t>
  </si>
  <si>
    <t>政府办（金融办）</t>
  </si>
  <si>
    <t>江门银保监分局工作经费</t>
  </si>
  <si>
    <t>2010302一般行政管理事务</t>
  </si>
  <si>
    <t>人社局</t>
  </si>
  <si>
    <t>江海区城乡居民基本养老保险财政补助资金</t>
  </si>
  <si>
    <t>2082602财政对城乡居民基本养老保险基金的补助</t>
  </si>
  <si>
    <t>经促局</t>
  </si>
  <si>
    <t>江门高新区（江海区）国庆黄金周消费节活动资金</t>
  </si>
  <si>
    <t>2160299其他商业流通事务支出</t>
  </si>
  <si>
    <t>江海区鼓励“国六”标准乘用汽车消费补贴资金</t>
  </si>
  <si>
    <t>统计局</t>
  </si>
  <si>
    <t>国家调查工作</t>
  </si>
  <si>
    <t>2010508统计抽样调查</t>
  </si>
  <si>
    <t>2020年一至三季度“四上”企业及投资法人单位统计专员通讯费补助经费</t>
  </si>
  <si>
    <t>2010505专项统计业务</t>
  </si>
  <si>
    <t>发改局</t>
  </si>
  <si>
    <t xml:space="preserve">减轻防疫物资生产企业用电成本扶持补贴资金
</t>
  </si>
  <si>
    <t>2010499其他发展与改革事务支出</t>
  </si>
  <si>
    <t>政府办</t>
  </si>
  <si>
    <t>减轻防疫物资生产企业融资成本扶持补贴资金</t>
  </si>
  <si>
    <t>加大招工支持力度招聘补贴资金</t>
  </si>
  <si>
    <t>2080799其他就业补助支出</t>
  </si>
  <si>
    <t>机关事务管理局</t>
  </si>
  <si>
    <t>区干部职工食堂运行费（伙食补助、设备维护维修等）</t>
  </si>
  <si>
    <t>2010303机关服务</t>
  </si>
  <si>
    <t>招聘服务工作经费</t>
  </si>
  <si>
    <t>劳动仲裁工作经费</t>
  </si>
  <si>
    <t>2080112劳动人事争议调解仲裁</t>
  </si>
  <si>
    <t>教育局</t>
  </si>
  <si>
    <t>中小学教职工核增绩效奖</t>
  </si>
  <si>
    <t>2050202小学教育</t>
  </si>
  <si>
    <t>2050203初中教育</t>
  </si>
  <si>
    <t>2050204高中教育</t>
  </si>
  <si>
    <t>外海街道办事处</t>
  </si>
  <si>
    <t>麻园路段安装固定式交通监控设备补助资金</t>
  </si>
  <si>
    <t>2129901其他城乡社区支出</t>
  </si>
  <si>
    <t>司法局</t>
  </si>
  <si>
    <t>法援专项经费</t>
  </si>
  <si>
    <t>2040607法律援助</t>
  </si>
  <si>
    <t>江门市鼓励“国六”标准乘用汽车消费补助经费</t>
  </si>
  <si>
    <t>追加对企业扶持资金</t>
  </si>
  <si>
    <t>财政局</t>
  </si>
  <si>
    <t>“数字财政”专项经费（从财政存量资金中安排）</t>
  </si>
  <si>
    <t>2010607信息化建设</t>
  </si>
  <si>
    <t>2020年省级上市挂牌融资奖补项目奖补资金（从存量资金中安排）</t>
  </si>
  <si>
    <t>2150599其他工业和信息产业监管支出</t>
  </si>
  <si>
    <t>礼乐中学学生宿舍楼建设</t>
  </si>
  <si>
    <t>政法委</t>
  </si>
  <si>
    <t>江门泰达房地产开发有限公司破产重整经费</t>
  </si>
  <si>
    <t>2040504案件审判</t>
  </si>
  <si>
    <t>政府债券发行委托服务经费</t>
  </si>
  <si>
    <t>2010699其他财政事务支出</t>
  </si>
  <si>
    <t>“乐购侨都，约惠江海”惠民消费节活动经费</t>
  </si>
  <si>
    <t>2011399其他商贸事务支出</t>
  </si>
  <si>
    <t>生态环境局</t>
  </si>
  <si>
    <t>国家排污许可证委托第三方公司技术服务经费</t>
  </si>
  <si>
    <t>2110299其他环境监测与监察支出</t>
  </si>
  <si>
    <t>应急管理局</t>
  </si>
  <si>
    <t>礼乐、外海模块化消防站预算经费</t>
  </si>
  <si>
    <t>2240204消防应急救援</t>
  </si>
  <si>
    <t>退役军人事务局</t>
  </si>
  <si>
    <t>追加江海区部分退役士兵社会保险接续经费</t>
  </si>
  <si>
    <t>2082899其他退役军人事务管理支出</t>
  </si>
  <si>
    <t>江海区第七次全国人口普查工作经费（用于采购500台移动采集终端机）</t>
  </si>
  <si>
    <t>2010507专项普查活动</t>
  </si>
  <si>
    <t>中华人民共和国外海海关</t>
  </si>
  <si>
    <t>海关综合保障经费</t>
  </si>
  <si>
    <t>2010999其他海关事务支出</t>
  </si>
  <si>
    <t>追加2020年江海区军队转业干部待遇经费</t>
  </si>
  <si>
    <t>2080905军队转业干部安置</t>
  </si>
  <si>
    <t>江海区综合保税区前期工作研究经费</t>
  </si>
  <si>
    <t>2010406社会事业发展规划</t>
  </si>
  <si>
    <t>江海区疫情防控“ 三人排查组 ”临时工作补助</t>
  </si>
  <si>
    <t>2100410突发公共卫生事件应急处理</t>
  </si>
  <si>
    <t>新冠疫情防控一线城乡社区工作者临时工作补助</t>
  </si>
  <si>
    <t>人民政府办公室</t>
  </si>
  <si>
    <t>信创技术工程专项资金</t>
  </si>
  <si>
    <t>2013102一般行政管理事务</t>
  </si>
  <si>
    <t>政务服务数据管理局</t>
  </si>
  <si>
    <t>2069999其他科学技术支出</t>
  </si>
  <si>
    <t>巡视工作经费</t>
  </si>
  <si>
    <t>江海区国防教育主题公园建设经费</t>
  </si>
  <si>
    <t>住建局</t>
  </si>
  <si>
    <t>江海区交通疫情防控组临时工作补助</t>
  </si>
  <si>
    <t>组织部</t>
  </si>
  <si>
    <t>正常离任村干部生活补助经费</t>
  </si>
  <si>
    <t>2013299其他组织事务</t>
  </si>
  <si>
    <t>2019年度江门市粤港澳大湾区个人所得税优惠政策财政补贴经费（区级承担部分）</t>
  </si>
  <si>
    <t>江南街道办事处</t>
  </si>
  <si>
    <t>街道环卫保洁费补助</t>
  </si>
  <si>
    <t>2120501城乡社区环境卫生</t>
  </si>
  <si>
    <t>国资局</t>
  </si>
  <si>
    <t>法援工作专项经费</t>
  </si>
  <si>
    <t>江门市江海区机关事业单位工作人员职业年金补记息资金</t>
  </si>
  <si>
    <t>南方职院入伍义务兵2020年度家庭优待金</t>
  </si>
  <si>
    <t>合计</t>
  </si>
  <si>
    <t>卫健局</t>
  </si>
  <si>
    <t>市监局</t>
  </si>
  <si>
    <t>部分新冠病毒核酸检测经费</t>
  </si>
  <si>
    <t>预算单位申请调减本年不能形成支出的指标明细</t>
  </si>
  <si>
    <t>序号</t>
  </si>
  <si>
    <t>项目名称</t>
  </si>
  <si>
    <t>调减金额</t>
  </si>
  <si>
    <t>调减原因</t>
  </si>
  <si>
    <t>江门市江海区城市管理和综合执法局</t>
  </si>
  <si>
    <t>市政维修和绿化工作经费</t>
  </si>
  <si>
    <t>收回设备采购项目</t>
  </si>
  <si>
    <t>综合管理经费</t>
  </si>
  <si>
    <t>环卫专项</t>
  </si>
  <si>
    <t>江门高新技术产业开发区珠西产业新城建设工作办公室</t>
  </si>
  <si>
    <t>工程造价审核</t>
  </si>
  <si>
    <t>由于受新冠肺炎疫情影响，以及今年工程造价审核管理方式变更，部分项目集中在第四季度开展审核，第四季度审核服务费列入明年支出计划，因此，拟调减该部分经费。</t>
  </si>
  <si>
    <t>咨询服务专项</t>
  </si>
  <si>
    <t>一方面在采购过程中节约了部分财政资金；另一方面按合同分期付款，部分付款时间为明年，因此，拟调减该部分经费。</t>
  </si>
  <si>
    <t>产业发展服务费</t>
  </si>
  <si>
    <t>今年暂未与社会资本方结算产业发展服务费，因此，拟调减该部分经费。</t>
  </si>
  <si>
    <t>江门市江海区科学技术局</t>
  </si>
  <si>
    <t>“两馆一中心”专项资金</t>
  </si>
  <si>
    <t>项目试运行期间未能完成政府采购</t>
  </si>
  <si>
    <t>高新技术企业培育资金</t>
  </si>
  <si>
    <t>项目资金结余</t>
  </si>
  <si>
    <t>科技创新扶持资金</t>
  </si>
  <si>
    <t>科技工作专项</t>
  </si>
  <si>
    <t>江门市江海区自然资源局</t>
  </si>
  <si>
    <t>房地一体农村宅基地和集体建设用地确权</t>
  </si>
  <si>
    <t>今年已落实招投标工作，并支付158.4万元的首期款项158.4万元（A包：148.74万元，B包：9.66万元），进度款166000元需2021年支付，因此需调减预算指标166000元。</t>
  </si>
  <si>
    <t>国土调查评价项目经费</t>
  </si>
  <si>
    <t>1、2020年土地集约利用监测评价项目年初预算为220000元，实际合同价158000元，已支付首期款94800元，余款63200元需2021年支付，因此调减指标125200元。2、江海区国有土地资源资产核算项目合同价为60000元，已支付24000元，尾款36000元需2021年支付。由于开展征收农用地区片综合地价制定工作项目合同价为168500元，实际年初预算为138200元，差额30300元从江海区国有土地资源资产核算项目尾款36000元中列支，需调减指标5700元。3、2020年耕地质量监测评价工作任务取消，调减指标120000元；4、永久基本农田调查（三调）项目合同价984000元，预计支付合同款50000元，需调减指标48400元；5、耕地等别评价（三调）项目合同价140000元，预计支付112000元，需调减指标28000元；6、第三次全国土地调查项目因疫情影响整体工作进度，且按照省新近下达的技术要求和新增任务量，项目难以按原计划完成，预计2021年完成，需调减指标1316800元。</t>
  </si>
  <si>
    <t>中国共产党江门市江海区委员会组织部</t>
  </si>
  <si>
    <t>干部管理工作专项经费</t>
  </si>
  <si>
    <t>据实用于区领导干部生病住院探访慰问及退休老干部住院、离世慰问支出。因本年度实际支出不多，进行调减。</t>
  </si>
  <si>
    <t>江海区政协</t>
  </si>
  <si>
    <t>政协事务专项</t>
  </si>
  <si>
    <t>由于今年新冠肺炎疫情，外出调研和港澳联谊差旅费用减少。</t>
  </si>
  <si>
    <t>江门市公安局江海分局</t>
  </si>
  <si>
    <t>公用经费（公务接待费）</t>
  </si>
  <si>
    <t>年初预算与实际业务运行不够精准。</t>
  </si>
  <si>
    <t>治安视频监控系统经费</t>
  </si>
  <si>
    <t>因部份项目投标额比预算价低，致使结余。</t>
  </si>
  <si>
    <t>公安专项工作经费（其他交通费用）</t>
  </si>
  <si>
    <t>“强基工程”建设经费（大型修缮）</t>
  </si>
  <si>
    <t>因防控疫情的影响，致使项目设计公司推迟提交设计方案，为此实施工程延后结算；因防控疫情的影响，派出所修缮未能如期完成，致使项目无法顺延开展。</t>
  </si>
  <si>
    <t>修缮费</t>
  </si>
  <si>
    <t>因防控疫情的影响，致使项目推迟开工，为此需延后结算。</t>
  </si>
  <si>
    <t>人口信息经费(办公费）</t>
  </si>
  <si>
    <t>江海区民政局</t>
  </si>
  <si>
    <t>综合管理工作经费</t>
  </si>
  <si>
    <t>行政区划和地名管理经费</t>
  </si>
  <si>
    <t>资金计划用于委托第三方开展地名图录图录典志工作。现因第三方工作进展较慢，不能及时完成任务，待明年完成后再划拨相关资金。</t>
  </si>
  <si>
    <t>中国共产党江门市江海区委员会政法委员会</t>
  </si>
  <si>
    <t>雪亮工程建设专项</t>
  </si>
  <si>
    <t>“雪亮工程”由市统一规划统一设计，目前正处于设计阶段，该项目经费今年暂不支出。</t>
  </si>
  <si>
    <t>江门市江海区财政局</t>
  </si>
  <si>
    <t>投资审核专项</t>
  </si>
  <si>
    <t xml:space="preserve">经统计，至本年底，该专项再需支出22,800元即可，具体包括：购买工具书78元，软件3,800元，工程项目审核费18,922元。
</t>
  </si>
  <si>
    <t>国库集中支付代理手续费</t>
  </si>
  <si>
    <t>2020年年10-12月财政国库集中支付代理手续费需在2021年才能支付</t>
  </si>
  <si>
    <t>江门市江海区残疾人联合会</t>
  </si>
  <si>
    <t>残疾人康复托养经费</t>
  </si>
  <si>
    <t>由于疫情原因，今年申请康复救助的人数相对减少，经费有所结余。</t>
  </si>
  <si>
    <t>残疾人就业服务经费</t>
  </si>
  <si>
    <t>今年符合条件申请扶持困难残疾人发展生产和自主创业的残疾人数不多，因此项目没能形成支出；精神、智力残疾人辅助就业中心建设项目取消，经费有所结余；今年向9000多间企业投递“按比例安排残疾人就业年审资料”，投递方式由挂号信转为EMS和平信邮寄方式，减少费用开支。</t>
  </si>
  <si>
    <t>宣教文体工作经费</t>
  </si>
  <si>
    <t>年初疫情情况没能开展全国助残日活动，因此项目没能形成支出。</t>
  </si>
  <si>
    <t>残疾人社会保障经费</t>
  </si>
  <si>
    <t>今年符合条件进行危房改造的申请人数不多，因此项目没能形成支出。</t>
  </si>
  <si>
    <t>江门市江海区统计局</t>
  </si>
  <si>
    <t>专项普查</t>
  </si>
  <si>
    <t>8月全区开始计算机等设备由区政务服务数据管理局统一进行采购，而我局采购的交互一体机包含计算机主机，为此我局出于安全考虑，决定停止了该设备的采购，因此未能支出该费用。</t>
  </si>
  <si>
    <t>江门市医疗保障局江海分局</t>
  </si>
  <si>
    <t>区级医疗救助专项资金</t>
  </si>
  <si>
    <t>根据江财社【2020】128号，已预留足够金额以供2020年医疗救助支出</t>
  </si>
  <si>
    <t>中国共产党江门市江海区委员会宣传部</t>
  </si>
  <si>
    <t>图书馆经费（含免费开放）</t>
  </si>
  <si>
    <t>由于江海区图书馆10月才正式启用，因此需支付相关运营费用及支出途径还在与相关职能部门商议当中，建议调整到2021年再支付。</t>
  </si>
  <si>
    <t>创文迎检经费（含禁毒经费）</t>
  </si>
  <si>
    <t>宣传业务经费</t>
  </si>
  <si>
    <t>文化建设专项经费-文化场地和设施经费（含免费开放）</t>
  </si>
  <si>
    <t>江海区纪律检查委员会</t>
  </si>
  <si>
    <r>
      <t>办公费压减</t>
    </r>
    <r>
      <rPr>
        <sz val="14"/>
        <rFont val="黑体"/>
        <family val="3"/>
      </rPr>
      <t>19000</t>
    </r>
    <r>
      <rPr>
        <sz val="14"/>
        <rFont val="黑体"/>
        <family val="3"/>
      </rPr>
      <t>元。</t>
    </r>
  </si>
  <si>
    <t>党风廉政教育经费</t>
  </si>
  <si>
    <r>
      <t>办公费压减</t>
    </r>
    <r>
      <rPr>
        <sz val="14"/>
        <rFont val="黑体"/>
        <family val="3"/>
      </rPr>
      <t>10000</t>
    </r>
    <r>
      <rPr>
        <sz val="14"/>
        <rFont val="黑体"/>
        <family val="3"/>
      </rPr>
      <t>元，其他商品及服务支出压减</t>
    </r>
    <r>
      <rPr>
        <sz val="14"/>
        <rFont val="黑体"/>
        <family val="3"/>
      </rPr>
      <t>18000</t>
    </r>
    <r>
      <rPr>
        <sz val="14"/>
        <rFont val="黑体"/>
        <family val="3"/>
      </rPr>
      <t>。因疫情影响明察暗访工作，导致相关支出减少。</t>
    </r>
  </si>
  <si>
    <t>巡察专项经费</t>
  </si>
  <si>
    <r>
      <t>办公费压减58000元，其他商品及服务支出压减70000元，</t>
    </r>
    <r>
      <rPr>
        <sz val="14"/>
        <rFont val="黑体"/>
        <family val="3"/>
      </rPr>
      <t>劳务费压减139388.56元，差旅费压减20000元，伙食补助费压减69000。因疫情影响，原定开展3轮巡察减少为2轮，相关支出减少。</t>
    </r>
  </si>
  <si>
    <t>信访举报平台建设经费</t>
  </si>
  <si>
    <t>由于该工作由上级纪委统筹推进，根据上级纪委工作情况安排，该工作暂不实施。</t>
  </si>
  <si>
    <t>办案经费</t>
  </si>
  <si>
    <r>
      <t>办公设备采购压减</t>
    </r>
    <r>
      <rPr>
        <sz val="14"/>
        <rFont val="黑体"/>
        <family val="3"/>
      </rPr>
      <t>23450</t>
    </r>
    <r>
      <rPr>
        <sz val="14"/>
        <rFont val="黑体"/>
        <family val="3"/>
      </rPr>
      <t>元，其他商品及服务支出压减</t>
    </r>
    <r>
      <rPr>
        <sz val="14"/>
        <rFont val="黑体"/>
        <family val="3"/>
      </rPr>
      <t>40000</t>
    </r>
    <r>
      <rPr>
        <sz val="14"/>
        <rFont val="黑体"/>
        <family val="3"/>
      </rPr>
      <t>元，劳务费压减</t>
    </r>
    <r>
      <rPr>
        <sz val="14"/>
        <rFont val="黑体"/>
        <family val="3"/>
      </rPr>
      <t>20000</t>
    </r>
    <r>
      <rPr>
        <sz val="14"/>
        <rFont val="黑体"/>
        <family val="3"/>
      </rPr>
      <t>元，办公费压减</t>
    </r>
    <r>
      <rPr>
        <sz val="14"/>
        <rFont val="黑体"/>
        <family val="3"/>
      </rPr>
      <t>10000</t>
    </r>
    <r>
      <rPr>
        <sz val="14"/>
        <rFont val="黑体"/>
        <family val="3"/>
      </rPr>
      <t>元。因查办案件的情况具有不可预见性，</t>
    </r>
    <r>
      <rPr>
        <sz val="14"/>
        <rFont val="黑体"/>
        <family val="3"/>
      </rPr>
      <t>2020</t>
    </r>
    <r>
      <rPr>
        <sz val="14"/>
        <rFont val="黑体"/>
        <family val="3"/>
      </rPr>
      <t>年度无产生留置费用，因此相关支出减少。</t>
    </r>
  </si>
  <si>
    <t>公用经费</t>
  </si>
  <si>
    <t>无接待任务</t>
  </si>
  <si>
    <t>江门市江海区社会保险基金管理局</t>
  </si>
  <si>
    <t>社保业务经费</t>
  </si>
  <si>
    <t>因“新冠”疫情影响，今年很多外出培训及会议等取消。</t>
  </si>
  <si>
    <t>江海区委统战部</t>
  </si>
  <si>
    <t>政府招商会活动经费</t>
  </si>
  <si>
    <t>因疫情原因，未能开展相关港澳工作。</t>
  </si>
  <si>
    <t>港澳台和侨务经费</t>
  </si>
  <si>
    <t>港澳联络专项经费</t>
  </si>
  <si>
    <t>统战工作经费</t>
  </si>
  <si>
    <t>侨梦苑专项经费</t>
  </si>
  <si>
    <t>江门市江海区政务服务数据管理局</t>
  </si>
  <si>
    <t>高新区服务中心综合经费（含租金、办公费、人员经费等）</t>
  </si>
  <si>
    <t>三个街道服务中心和社保大厅人员补贴，已不需再支出；本年度已无修缮计划；由于信创工程，部分设备已暂停购置；本年度已无培训计划；9月17日-11月16日租金，工业园公司承担；本年度无长期的外出培训，因此暂不会产生大额差旅费支出。</t>
  </si>
  <si>
    <t>“数字政府”改革建设专项资金</t>
  </si>
  <si>
    <t>经统计11月、12月共需支付项目总资金，剩余指标作调减。</t>
  </si>
  <si>
    <t>江门市江海区住房和城乡建设局</t>
  </si>
  <si>
    <t>城乡建设管理专项</t>
  </si>
  <si>
    <t>既有住宅增设电梯财政补助（共75万元）主要用于补助辖区内增设电梯补助经费，根据《江海区住房和城乡建设局  江海区财政局关于江海区既有住宅增设电梯财政补助办法》(江海住建92019）99号）文件要求执行，今年我区已完成2幢增设电梯补助。因新冠肺炎疫情的影响，既有住宅增设电梯申请大幅下降。目前，有2幢增设电梯正在施工中，预计明年竣工验收，其财政补助经费安排在2021年。江海区智慧工地一体化监管平台（10万元）主要提升我区建筑安全智慧工地管理，经我局多次调研，了解到智慧工地技术还未成熟，未达到我局的要求。今年暂缓开展此项服务工作，待技术提升后根据市场管理需标再申请开展此项服务工作。收回设备采购项目7000元。</t>
  </si>
  <si>
    <t>江门市江海区人民政府办公室</t>
  </si>
  <si>
    <t>政研专项经费</t>
  </si>
  <si>
    <t>信息值班专项经费</t>
  </si>
  <si>
    <t>国安办工作经费</t>
  </si>
  <si>
    <t>江门市江海区发展和改革局</t>
  </si>
  <si>
    <t>重大项目专项（含禁毒经费）</t>
  </si>
  <si>
    <t>江门市江海区审计局</t>
  </si>
  <si>
    <t>审计业务</t>
  </si>
  <si>
    <t>福利费</t>
  </si>
  <si>
    <t>中国共产主义青年团江门市江海区委员会</t>
  </si>
  <si>
    <t>区青少年活动中心经费</t>
  </si>
  <si>
    <t>场地和设备租赁等工作未实施</t>
  </si>
  <si>
    <t>江门市江海区农业农村和水利局</t>
  </si>
  <si>
    <t>河长制经费</t>
  </si>
  <si>
    <t>水质监测服务资金支付结余3.15万元；收回设备采购项目1.1万元。</t>
  </si>
  <si>
    <t>水利管理专项</t>
  </si>
  <si>
    <t>1.蓬江河保洁费资金支付结余1.9万元。
2.防汛船、冲锋舟维护经费0.5万元，因船还在保修期，无需支出。
3.区级水利设施维护管养及南冲水闸运行维护及防汛船、车辆、维修费剩余资金50万元。
4、水政监察执法资金支付结余2.55万元
5、专用设备购置资金余额1.1045万元</t>
  </si>
  <si>
    <t>潭江水资源保护专项资金</t>
  </si>
  <si>
    <t>潭江水资源保护专项资金结余0.64万元</t>
  </si>
  <si>
    <t>最严格水资源管理考核工作经费</t>
  </si>
  <si>
    <t>1.节水型社会建设服务，今年未有资金支出计划，43万元。
2.2019年江海区水资源公报编发服务费资金结余1.6264万元。</t>
  </si>
  <si>
    <t>农业生态园建设专项经费</t>
  </si>
  <si>
    <t>本年度因工程进度，资金剩余120万元</t>
  </si>
  <si>
    <t>农业专项支出</t>
  </si>
  <si>
    <t>单位</t>
  </si>
  <si>
    <t>调整预算</t>
  </si>
  <si>
    <t>备注</t>
  </si>
  <si>
    <t>自然资源局</t>
  </si>
  <si>
    <t>资金需求由自然资源局核定</t>
  </si>
  <si>
    <t>土储中心</t>
  </si>
  <si>
    <t>产城办</t>
  </si>
  <si>
    <t>各街道</t>
  </si>
  <si>
    <t>合    计</t>
  </si>
  <si>
    <t>合  计</t>
  </si>
  <si>
    <t>压减一般性支出资金</t>
  </si>
  <si>
    <t>压减数</t>
  </si>
  <si>
    <t>对全额财政供给机关行政事业单位2020年部门预算日常公用经费按年初支出预算金额10%压减。</t>
  </si>
  <si>
    <t>对一般公共预算专项支出安排的专项业务支出、其他事业发展、机关部队建设和维修维护等一般性支出按二级项目预算金额压减15%。</t>
  </si>
  <si>
    <t>对其他项目的一般性支出预算金额压减</t>
  </si>
  <si>
    <t>2020年土地出让收入安排的支出明细</t>
  </si>
  <si>
    <t xml:space="preserve">  一、出让土地的收储成本</t>
  </si>
  <si>
    <t>自然资源局</t>
  </si>
  <si>
    <t xml:space="preserve">  二、历史留用地租金及货币补偿</t>
  </si>
  <si>
    <r>
      <rPr>
        <b/>
        <sz val="12"/>
        <rFont val="黑体"/>
        <family val="3"/>
      </rPr>
      <t>资金需求由土储中心核定</t>
    </r>
    <r>
      <rPr>
        <sz val="12"/>
        <rFont val="黑体"/>
        <family val="3"/>
      </rPr>
      <t>（2017年度外海全征地留用地资金约915万、礼乐新创村留用地资金约1.22万）</t>
    </r>
  </si>
  <si>
    <t xml:space="preserve">  三、产业新城支付服务费资金来源</t>
  </si>
  <si>
    <t>已在上半年支出26072万元</t>
  </si>
  <si>
    <t xml:space="preserve">  四、土地储备中心收储成本</t>
  </si>
  <si>
    <t xml:space="preserve">  五、被征地农民养老保险</t>
  </si>
  <si>
    <t xml:space="preserve">  六、预留土地出让业务支出</t>
  </si>
  <si>
    <t>资金需求由土储中心核定</t>
  </si>
  <si>
    <t xml:space="preserve">  七、计提城乡提质发展资金</t>
  </si>
  <si>
    <t xml:space="preserve">  八、区域建设支出</t>
  </si>
  <si>
    <t xml:space="preserve">  九、补助各街道基础设施建设及环境整治</t>
  </si>
  <si>
    <t>街道基础设施建设补助外海1200万元、礼乐200万元、江南500万元。礼乐、外海模块化消防站建设126.3万元，礼乐街道消防救援站建设600万元，礼乐“三清三拆三整治”农村环境整治行动专项补助485.63万元。</t>
  </si>
  <si>
    <t xml:space="preserve">  十、礼乐大宝围公共设施用地</t>
  </si>
  <si>
    <t>礼乐街道</t>
  </si>
  <si>
    <t xml:space="preserve">  十一、乐东路征地补偿</t>
  </si>
  <si>
    <r>
      <t>1、光博汇地块3.33亿元
2、高新区3号地项目</t>
    </r>
    <r>
      <rPr>
        <sz val="12"/>
        <rFont val="黑体"/>
        <family val="3"/>
      </rPr>
      <t>1</t>
    </r>
    <r>
      <rPr>
        <sz val="12"/>
        <rFont val="黑体"/>
        <family val="3"/>
      </rPr>
      <t>亿元
3、填土费用1312万元 
4、新增3010.5万：江南舟头咀废铁场及钩机厂地块收地补偿资金1043万、外海街道全征地地上物拆迁补偿资金498万、外海五邑路边东南段土地收储征地拆迁补偿资金1461万、五邑路北侧舟头咀地块临时排水渠8.5万元</t>
    </r>
    <r>
      <rPr>
        <b/>
        <sz val="12"/>
        <rFont val="黑体"/>
        <family val="3"/>
      </rPr>
      <t>（资金需求由土储中心核定）</t>
    </r>
    <r>
      <rPr>
        <sz val="12"/>
        <rFont val="黑体"/>
        <family val="3"/>
      </rPr>
      <t xml:space="preserve">
</t>
    </r>
  </si>
  <si>
    <r>
      <t>其中：住建局2.</t>
    </r>
    <r>
      <rPr>
        <sz val="12"/>
        <rFont val="黑体"/>
        <family val="3"/>
      </rPr>
      <t>57</t>
    </r>
    <r>
      <rPr>
        <sz val="12"/>
        <rFont val="黑体"/>
        <family val="3"/>
      </rPr>
      <t>亿元，城管局1.08亿元，农水局0.9亿元，自然资源局0.03亿元。</t>
    </r>
  </si>
  <si>
    <t>垦造水田管护资金结余240元</t>
  </si>
  <si>
    <t>2020年</t>
  </si>
  <si>
    <t>退役军人事务局</t>
  </si>
  <si>
    <t>司法局</t>
  </si>
  <si>
    <t>人社局</t>
  </si>
  <si>
    <t>融资担保公司注册资金</t>
  </si>
  <si>
    <t>一是受年初疫情影响，一般经费预算支出受阻；
二是各街道办事处分类投放点建设进展不一，江南于9月中全面建成，礼乐、江南于10月底全面建成，加上环卫一体化项目于10月中旬进场，影响了分类督导工作的开展。
三是环卫一体化项目于10月中旬进场，按照实施方案的要求，预计今年12月底前支付10-11月的环卫承包费用。
四是收回设备采购项目7.2万元</t>
  </si>
  <si>
    <t>住建局</t>
  </si>
  <si>
    <t>疫情防控用车</t>
  </si>
  <si>
    <t>人社局</t>
  </si>
  <si>
    <r>
      <t>拆旧复垦指标3.633亿元、消防站征地拆迁0.06亿元、南山路与龙湖路交界东南侧土地开发资金4605.86万、5块工业地成本4139.6万元</t>
    </r>
    <r>
      <rPr>
        <b/>
        <sz val="12"/>
        <rFont val="黑体"/>
        <family val="3"/>
      </rPr>
      <t>（成本由自然资源局核定）</t>
    </r>
  </si>
  <si>
    <r>
      <rPr>
        <sz val="12"/>
        <rFont val="黑体"/>
        <family val="3"/>
      </rPr>
      <t>礼乐街道英北村、新创村、向荣村留用地货币补偿1.55亿元、东升留用地租金及货币补偿481万元、工业园公司垫付租金8161万元、</t>
    </r>
    <r>
      <rPr>
        <b/>
        <sz val="12"/>
        <rFont val="黑体"/>
        <family val="3"/>
      </rPr>
      <t>（资金需求由自然资源局核定）</t>
    </r>
  </si>
  <si>
    <t>2080506机关事业单位职业年金缴费支出</t>
  </si>
  <si>
    <t>2179901其他金融发展支出</t>
  </si>
  <si>
    <t>2082804拥军优属</t>
  </si>
  <si>
    <t>2040607法律援助</t>
  </si>
  <si>
    <t>清算支持防疫应急保障物资生产技改（扩能）补贴资金（区级）</t>
  </si>
  <si>
    <t>各街道办事处</t>
  </si>
  <si>
    <t>合计</t>
  </si>
  <si>
    <t>2020年压减一般性支出资金情况</t>
  </si>
  <si>
    <t>高新区（江海区）2020年基金预算收支总表</t>
  </si>
  <si>
    <t>支出</t>
  </si>
  <si>
    <t>调整预算后比2019年增长</t>
  </si>
  <si>
    <t>国有土地收益基金</t>
  </si>
  <si>
    <t>文化体育与传媒支出</t>
  </si>
  <si>
    <t>农业土地开发资金</t>
  </si>
  <si>
    <t>社会保障和就业支出</t>
  </si>
  <si>
    <t>国有土地使用权出让收入</t>
  </si>
  <si>
    <t>国有土地使用权出让收入及对应专项债务收入安排的支出</t>
  </si>
  <si>
    <t>彩票公益金收入</t>
  </si>
  <si>
    <t>国有土地收益基金及对应专项债务收入安排的支出</t>
  </si>
  <si>
    <t>城市基础设施配套费收入</t>
  </si>
  <si>
    <t>农业土地开发资金及对应专项债务收入安排的支出</t>
  </si>
  <si>
    <t>污水处理费收入</t>
  </si>
  <si>
    <t>城市基础设施配套费及对应专项债务收入安排的支出</t>
  </si>
  <si>
    <t>其他政府性基金收入</t>
  </si>
  <si>
    <t>污水处理费收入安排的支出</t>
  </si>
  <si>
    <t>彩票发行销售机构业务费安排的支出</t>
  </si>
  <si>
    <t>彩票公益金及对应专项债务收入安排的支出</t>
  </si>
  <si>
    <t>债务付息支出</t>
  </si>
  <si>
    <t>债务发行费用支出</t>
  </si>
  <si>
    <t>其他基金支出</t>
  </si>
  <si>
    <t>土地储备债券收入安排的支出</t>
  </si>
  <si>
    <t>污水处理费对应专项债务收入安排的支出</t>
  </si>
  <si>
    <t>其他支出</t>
  </si>
  <si>
    <t>抗疫特别国债转移支付支出</t>
  </si>
  <si>
    <t>上解支出（基金）</t>
  </si>
  <si>
    <t>补助收入（基金）</t>
  </si>
  <si>
    <t>债务还本支出（专项债券）</t>
  </si>
  <si>
    <t>债务转贷收入（专项债券）</t>
  </si>
  <si>
    <t>调出资金（基金）</t>
  </si>
  <si>
    <t>调入资金（基金）</t>
  </si>
  <si>
    <t>高新区（江海区）2020年一般公共预算收支总表</t>
  </si>
  <si>
    <t>高新区（江海区）2020年财政收支预算情况简表</t>
  </si>
  <si>
    <t>新型冠状病毒疫情应急保障资金</t>
  </si>
  <si>
    <t>2020年动用预备费支出明细表</t>
  </si>
  <si>
    <t>项目名称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</si>
</sst>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_ * #,##0_ ;_ * \-#,##0_ ;_ * &quot;-&quot;??_ ;_ @_ "/>
    <numFmt numFmtId="180" formatCode="0.00_);[Red]\(0.00\)"/>
    <numFmt numFmtId="181" formatCode="0.00_ "/>
  </numFmts>
  <fonts count="51">
    <font>
      <sz val="10"/>
      <name val="宋体"/>
      <family val="0"/>
    </font>
    <font>
      <sz val="12"/>
      <name val="宋体"/>
      <family val="0"/>
    </font>
    <font>
      <b/>
      <sz val="20"/>
      <name val="黑体"/>
      <family val="3"/>
    </font>
    <font>
      <b/>
      <sz val="16"/>
      <name val="黑体"/>
      <family val="3"/>
    </font>
    <font>
      <sz val="14"/>
      <name val="黑体"/>
      <family val="3"/>
    </font>
    <font>
      <sz val="12"/>
      <name val="黑体"/>
      <family val="3"/>
    </font>
    <font>
      <b/>
      <sz val="12"/>
      <name val="黑体"/>
      <family val="3"/>
    </font>
    <font>
      <b/>
      <sz val="11"/>
      <color indexed="8"/>
      <name val="宋体"/>
      <family val="0"/>
    </font>
    <font>
      <sz val="11"/>
      <color indexed="9"/>
      <name val="宋体"/>
      <family val="0"/>
    </font>
    <font>
      <sz val="11"/>
      <color indexed="52"/>
      <name val="宋体"/>
      <family val="0"/>
    </font>
    <font>
      <sz val="11"/>
      <color indexed="8"/>
      <name val="宋体"/>
      <family val="0"/>
    </font>
    <font>
      <b/>
      <sz val="11"/>
      <color indexed="9"/>
      <name val="宋体"/>
      <family val="0"/>
    </font>
    <font>
      <sz val="11"/>
      <color indexed="62"/>
      <name val="宋体"/>
      <family val="0"/>
    </font>
    <font>
      <b/>
      <sz val="15"/>
      <color indexed="55"/>
      <name val="宋体"/>
      <family val="0"/>
    </font>
    <font>
      <sz val="11"/>
      <color indexed="17"/>
      <name val="宋体"/>
      <family val="0"/>
    </font>
    <font>
      <i/>
      <sz val="11"/>
      <color indexed="23"/>
      <name val="宋体"/>
      <family val="0"/>
    </font>
    <font>
      <sz val="11"/>
      <color indexed="20"/>
      <name val="宋体"/>
      <family val="0"/>
    </font>
    <font>
      <sz val="11"/>
      <color indexed="10"/>
      <name val="宋体"/>
      <family val="0"/>
    </font>
    <font>
      <b/>
      <sz val="11"/>
      <color indexed="55"/>
      <name val="宋体"/>
      <family val="0"/>
    </font>
    <font>
      <b/>
      <sz val="15"/>
      <color indexed="62"/>
      <name val="宋体"/>
      <family val="0"/>
    </font>
    <font>
      <b/>
      <sz val="13"/>
      <color indexed="62"/>
      <name val="宋体"/>
      <family val="0"/>
    </font>
    <font>
      <b/>
      <sz val="11"/>
      <color indexed="62"/>
      <name val="宋体"/>
      <family val="0"/>
    </font>
    <font>
      <b/>
      <sz val="18"/>
      <color indexed="55"/>
      <name val="宋体"/>
      <family val="0"/>
    </font>
    <font>
      <b/>
      <sz val="11"/>
      <color indexed="63"/>
      <name val="宋体"/>
      <family val="0"/>
    </font>
    <font>
      <b/>
      <sz val="13"/>
      <color indexed="55"/>
      <name val="宋体"/>
      <family val="0"/>
    </font>
    <font>
      <u val="single"/>
      <sz val="11"/>
      <color indexed="12"/>
      <name val="宋体"/>
      <family val="0"/>
    </font>
    <font>
      <b/>
      <sz val="11"/>
      <color indexed="52"/>
      <name val="宋体"/>
      <family val="0"/>
    </font>
    <font>
      <sz val="11"/>
      <color indexed="60"/>
      <name val="宋体"/>
      <family val="0"/>
    </font>
    <font>
      <sz val="11"/>
      <color indexed="51"/>
      <name val="宋体"/>
      <family val="0"/>
    </font>
    <font>
      <u val="single"/>
      <sz val="11"/>
      <color indexed="20"/>
      <name val="宋体"/>
      <family val="0"/>
    </font>
    <font>
      <sz val="11"/>
      <color indexed="55"/>
      <name val="宋体"/>
      <family val="0"/>
    </font>
    <font>
      <b/>
      <sz val="18"/>
      <color indexed="62"/>
      <name val="宋体"/>
      <family val="0"/>
    </font>
    <font>
      <b/>
      <sz val="14"/>
      <color indexed="8"/>
      <name val="宋体"/>
      <family val="0"/>
    </font>
    <font>
      <b/>
      <sz val="18"/>
      <color indexed="8"/>
      <name val="宋体"/>
      <family val="0"/>
    </font>
    <font>
      <sz val="12"/>
      <color indexed="8"/>
      <name val="宋体"/>
      <family val="0"/>
    </font>
    <font>
      <b/>
      <sz val="22"/>
      <name val="黑体"/>
      <family val="3"/>
    </font>
    <font>
      <sz val="11"/>
      <color indexed="8"/>
      <name val="黑体"/>
      <family val="3"/>
    </font>
    <font>
      <b/>
      <sz val="14"/>
      <name val="黑体"/>
      <family val="3"/>
    </font>
    <font>
      <sz val="15"/>
      <name val="黑体"/>
      <family val="3"/>
    </font>
    <font>
      <sz val="12"/>
      <color indexed="10"/>
      <name val="宋体"/>
      <family val="0"/>
    </font>
    <font>
      <sz val="11"/>
      <name val="黑体"/>
      <family val="3"/>
    </font>
    <font>
      <sz val="12"/>
      <color indexed="8"/>
      <name val="黑体"/>
      <family val="3"/>
    </font>
    <font>
      <sz val="14"/>
      <color indexed="8"/>
      <name val="黑体"/>
      <family val="3"/>
    </font>
    <font>
      <b/>
      <sz val="13"/>
      <name val="黑体"/>
      <family val="3"/>
    </font>
    <font>
      <sz val="13"/>
      <name val="黑体"/>
      <family val="3"/>
    </font>
    <font>
      <sz val="10"/>
      <name val="黑体"/>
      <family val="3"/>
    </font>
    <font>
      <b/>
      <sz val="24"/>
      <name val="黑体"/>
      <family val="3"/>
    </font>
    <font>
      <sz val="9"/>
      <name val="宋体"/>
      <family val="0"/>
    </font>
    <font>
      <b/>
      <sz val="12"/>
      <name val="宋体"/>
      <family val="0"/>
    </font>
    <font>
      <sz val="11"/>
      <color theme="1"/>
      <name val="Calibri"/>
      <family val="0"/>
    </font>
    <font>
      <sz val="11"/>
      <color theme="0"/>
      <name val="Calibri"/>
      <family val="0"/>
    </font>
  </fonts>
  <fills count="49">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medium">
        <color indexed="49"/>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lignment/>
      <protection/>
    </xf>
    <xf numFmtId="0" fontId="10" fillId="2" borderId="0">
      <alignment/>
      <protection/>
    </xf>
    <xf numFmtId="0" fontId="10" fillId="3" borderId="0">
      <alignment/>
      <protection/>
    </xf>
    <xf numFmtId="0" fontId="10" fillId="4" borderId="0">
      <alignment/>
      <protection/>
    </xf>
    <xf numFmtId="0" fontId="10" fillId="5" borderId="0">
      <alignment/>
      <protection/>
    </xf>
    <xf numFmtId="0" fontId="10" fillId="5" borderId="0">
      <alignment/>
      <protection/>
    </xf>
    <xf numFmtId="0" fontId="10" fillId="6" borderId="0">
      <alignment/>
      <protection/>
    </xf>
    <xf numFmtId="0" fontId="10" fillId="6" borderId="0">
      <alignment/>
      <protection/>
    </xf>
    <xf numFmtId="0" fontId="10" fillId="7" borderId="0">
      <alignment/>
      <protection/>
    </xf>
    <xf numFmtId="0" fontId="10" fillId="7" borderId="0">
      <alignment/>
      <protection/>
    </xf>
    <xf numFmtId="0" fontId="10" fillId="8" borderId="0">
      <alignment/>
      <protection/>
    </xf>
    <xf numFmtId="0" fontId="10" fillId="8" borderId="0">
      <alignment/>
      <protection/>
    </xf>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10" fillId="15" borderId="0">
      <alignment/>
      <protection/>
    </xf>
    <xf numFmtId="0" fontId="10" fillId="16" borderId="0">
      <alignment/>
      <protection/>
    </xf>
    <xf numFmtId="0" fontId="10" fillId="15" borderId="0">
      <alignment/>
      <protection/>
    </xf>
    <xf numFmtId="0" fontId="10" fillId="3" borderId="0">
      <alignment/>
      <protection/>
    </xf>
    <xf numFmtId="0" fontId="10" fillId="3" borderId="0">
      <alignment/>
      <protection/>
    </xf>
    <xf numFmtId="0" fontId="10" fillId="5" borderId="0">
      <alignment/>
      <protection/>
    </xf>
    <xf numFmtId="0" fontId="10" fillId="17" borderId="0">
      <alignment/>
      <protection/>
    </xf>
    <xf numFmtId="0" fontId="10" fillId="6" borderId="0">
      <alignment/>
      <protection/>
    </xf>
    <xf numFmtId="0" fontId="10" fillId="16" borderId="0">
      <alignment/>
      <protection/>
    </xf>
    <xf numFmtId="0" fontId="10" fillId="15" borderId="0">
      <alignment/>
      <protection/>
    </xf>
    <xf numFmtId="0" fontId="10" fillId="15" borderId="0">
      <alignment/>
      <protection/>
    </xf>
    <xf numFmtId="0" fontId="10" fillId="8" borderId="0">
      <alignment/>
      <protection/>
    </xf>
    <xf numFmtId="0" fontId="10" fillId="8" borderId="0">
      <alignment/>
      <protection/>
    </xf>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8" fillId="15" borderId="0">
      <alignment/>
      <protection/>
    </xf>
    <xf numFmtId="0" fontId="8" fillId="24" borderId="0">
      <alignment/>
      <protection/>
    </xf>
    <xf numFmtId="0" fontId="8" fillId="3" borderId="0">
      <alignment/>
      <protection/>
    </xf>
    <xf numFmtId="0" fontId="8" fillId="3" borderId="0">
      <alignment/>
      <protection/>
    </xf>
    <xf numFmtId="0" fontId="8" fillId="5" borderId="0">
      <alignment/>
      <protection/>
    </xf>
    <xf numFmtId="0" fontId="8" fillId="17" borderId="0">
      <alignment/>
      <protection/>
    </xf>
    <xf numFmtId="0" fontId="8" fillId="6" borderId="0">
      <alignment/>
      <protection/>
    </xf>
    <xf numFmtId="9" fontId="0" fillId="0" borderId="0">
      <alignment/>
      <protection/>
    </xf>
    <xf numFmtId="0" fontId="8" fillId="25" borderId="0">
      <alignment/>
      <protection/>
    </xf>
    <xf numFmtId="0" fontId="8" fillId="15" borderId="0">
      <alignment/>
      <protection/>
    </xf>
    <xf numFmtId="0" fontId="8" fillId="24" borderId="0">
      <alignment/>
      <protection/>
    </xf>
    <xf numFmtId="0" fontId="8" fillId="8" borderId="0">
      <alignment/>
      <protection/>
    </xf>
    <xf numFmtId="0" fontId="8" fillId="26" borderId="0">
      <alignment/>
      <protection/>
    </xf>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lignment/>
      <protection/>
    </xf>
    <xf numFmtId="0" fontId="31" fillId="0" borderId="0">
      <alignment/>
      <protection/>
    </xf>
    <xf numFmtId="0" fontId="19" fillId="0" borderId="1">
      <alignment/>
      <protection/>
    </xf>
    <xf numFmtId="0" fontId="13" fillId="0" borderId="2">
      <alignment/>
      <protection/>
    </xf>
    <xf numFmtId="0" fontId="20" fillId="0" borderId="1">
      <alignment/>
      <protection/>
    </xf>
    <xf numFmtId="0" fontId="24" fillId="0" borderId="3">
      <alignment/>
      <protection/>
    </xf>
    <xf numFmtId="0" fontId="21" fillId="0" borderId="4">
      <alignment/>
      <protection/>
    </xf>
    <xf numFmtId="0" fontId="18" fillId="0" borderId="1">
      <alignment/>
      <protection/>
    </xf>
    <xf numFmtId="0" fontId="21" fillId="0" borderId="0">
      <alignment/>
      <protection/>
    </xf>
    <xf numFmtId="0" fontId="18" fillId="0" borderId="0">
      <alignment/>
      <protection/>
    </xf>
    <xf numFmtId="43" fontId="0" fillId="0" borderId="0">
      <alignment/>
      <protection/>
    </xf>
    <xf numFmtId="0" fontId="22" fillId="0" borderId="0">
      <alignment/>
      <protection/>
    </xf>
    <xf numFmtId="0" fontId="27" fillId="3" borderId="0">
      <alignment/>
      <protection/>
    </xf>
    <xf numFmtId="0" fontId="16" fillId="4" borderId="0">
      <alignment/>
      <protection/>
    </xf>
    <xf numFmtId="0" fontId="1" fillId="0" borderId="0">
      <alignment/>
      <protection/>
    </xf>
    <xf numFmtId="0" fontId="1" fillId="0" borderId="0">
      <alignment/>
      <protection/>
    </xf>
    <xf numFmtId="0" fontId="1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0" borderId="0">
      <alignment/>
      <protection/>
    </xf>
    <xf numFmtId="0" fontId="14" fillId="5" borderId="0">
      <alignment/>
      <protection/>
    </xf>
    <xf numFmtId="0" fontId="14" fillId="5" borderId="0">
      <alignment/>
      <protection/>
    </xf>
    <xf numFmtId="0" fontId="7" fillId="0" borderId="5">
      <alignment/>
      <protection/>
    </xf>
    <xf numFmtId="0" fontId="7" fillId="0" borderId="5">
      <alignment/>
      <protection/>
    </xf>
    <xf numFmtId="44" fontId="0" fillId="0" borderId="0">
      <alignment/>
      <protection/>
    </xf>
    <xf numFmtId="42" fontId="0" fillId="0" borderId="0">
      <alignment/>
      <protection/>
    </xf>
    <xf numFmtId="0" fontId="26" fillId="33" borderId="6">
      <alignment/>
      <protection/>
    </xf>
    <xf numFmtId="0" fontId="26" fillId="33" borderId="6">
      <alignment/>
      <protection/>
    </xf>
    <xf numFmtId="0" fontId="11" fillId="34" borderId="7">
      <alignment/>
      <protection/>
    </xf>
    <xf numFmtId="0" fontId="11" fillId="34" borderId="8">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9" fillId="0" borderId="9">
      <alignment/>
      <protection/>
    </xf>
    <xf numFmtId="0" fontId="9" fillId="0" borderId="9">
      <alignment/>
      <protection/>
    </xf>
    <xf numFmtId="43" fontId="0" fillId="0" borderId="0">
      <alignment/>
      <protection/>
    </xf>
    <xf numFmtId="43" fontId="0" fillId="0" borderId="0">
      <alignment/>
      <protection/>
    </xf>
    <xf numFmtId="43" fontId="0" fillId="0" borderId="0">
      <alignment/>
      <protection/>
    </xf>
    <xf numFmtId="41" fontId="0" fillId="0" borderId="0">
      <alignment/>
      <protection/>
    </xf>
    <xf numFmtId="43" fontId="0" fillId="0" borderId="0">
      <alignment/>
      <protection/>
    </xf>
    <xf numFmtId="43" fontId="0" fillId="0" borderId="0">
      <alignment/>
      <protection/>
    </xf>
    <xf numFmtId="0" fontId="8" fillId="24" borderId="0">
      <alignment/>
      <protection/>
    </xf>
    <xf numFmtId="0" fontId="8" fillId="24" borderId="0">
      <alignment/>
      <protection/>
    </xf>
    <xf numFmtId="0" fontId="8" fillId="35" borderId="0">
      <alignment/>
      <protection/>
    </xf>
    <xf numFmtId="0" fontId="8" fillId="35" borderId="0">
      <alignment/>
      <protection/>
    </xf>
    <xf numFmtId="0" fontId="8" fillId="36" borderId="0">
      <alignment/>
      <protection/>
    </xf>
    <xf numFmtId="0" fontId="8" fillId="36" borderId="0">
      <alignment/>
      <protection/>
    </xf>
    <xf numFmtId="0" fontId="8" fillId="37" borderId="0">
      <alignment/>
      <protection/>
    </xf>
    <xf numFmtId="0" fontId="8" fillId="38" borderId="0">
      <alignment/>
      <protection/>
    </xf>
    <xf numFmtId="0" fontId="8" fillId="24" borderId="0">
      <alignment/>
      <protection/>
    </xf>
    <xf numFmtId="0" fontId="8" fillId="24" borderId="0">
      <alignment/>
      <protection/>
    </xf>
    <xf numFmtId="0" fontId="8" fillId="39" borderId="0">
      <alignment/>
      <protection/>
    </xf>
    <xf numFmtId="0" fontId="8" fillId="39" borderId="0">
      <alignment/>
      <protection/>
    </xf>
    <xf numFmtId="0" fontId="27" fillId="40" borderId="0">
      <alignment/>
      <protection/>
    </xf>
    <xf numFmtId="0" fontId="28" fillId="40" borderId="0">
      <alignment/>
      <protection/>
    </xf>
    <xf numFmtId="0" fontId="23" fillId="33" borderId="10">
      <alignment/>
      <protection/>
    </xf>
    <xf numFmtId="0" fontId="11" fillId="33" borderId="11">
      <alignment/>
      <protection/>
    </xf>
    <xf numFmtId="0" fontId="12" fillId="8" borderId="6">
      <alignment/>
      <protection/>
    </xf>
    <xf numFmtId="0" fontId="30" fillId="8" borderId="6">
      <alignment/>
      <protection/>
    </xf>
    <xf numFmtId="0" fontId="29" fillId="0" borderId="0">
      <alignment/>
      <protection/>
    </xf>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0" fillId="47" borderId="12">
      <alignment/>
      <protection/>
    </xf>
    <xf numFmtId="0" fontId="0" fillId="47" borderId="12">
      <alignment/>
      <protection/>
    </xf>
  </cellStyleXfs>
  <cellXfs count="164">
    <xf numFmtId="0" fontId="0" fillId="0" borderId="0" xfId="0" applyAlignment="1">
      <alignment/>
    </xf>
    <xf numFmtId="0" fontId="0"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right" vertical="center" wrapText="1"/>
      <protection/>
    </xf>
    <xf numFmtId="0" fontId="5"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left"/>
      <protection/>
    </xf>
    <xf numFmtId="0" fontId="39" fillId="0" borderId="0" xfId="0" applyNumberFormat="1" applyFont="1" applyFill="1" applyBorder="1" applyAlignment="1" applyProtection="1">
      <alignment vertical="center"/>
      <protection/>
    </xf>
    <xf numFmtId="0" fontId="5"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left" vertical="center" wrapText="1"/>
      <protection/>
    </xf>
    <xf numFmtId="180" fontId="5" fillId="0" borderId="14" xfId="0" applyNumberFormat="1" applyFont="1" applyFill="1" applyBorder="1" applyAlignment="1" applyProtection="1">
      <alignment vertical="center"/>
      <protection/>
    </xf>
    <xf numFmtId="0" fontId="5" fillId="0" borderId="13" xfId="0" applyNumberFormat="1" applyFont="1" applyFill="1" applyBorder="1" applyAlignment="1" applyProtection="1">
      <alignment wrapText="1"/>
      <protection/>
    </xf>
    <xf numFmtId="176" fontId="6" fillId="0" borderId="13" xfId="112" applyNumberFormat="1" applyFont="1" applyFill="1" applyBorder="1" applyAlignment="1" applyProtection="1">
      <alignment vertical="center" wrapText="1"/>
      <protection/>
    </xf>
    <xf numFmtId="0" fontId="40" fillId="0" borderId="13" xfId="0" applyNumberFormat="1" applyFont="1" applyFill="1" applyBorder="1" applyAlignment="1" applyProtection="1">
      <alignment/>
      <protection/>
    </xf>
    <xf numFmtId="0" fontId="40" fillId="0" borderId="13" xfId="0" applyNumberFormat="1" applyFont="1" applyFill="1" applyBorder="1" applyAlignment="1" applyProtection="1">
      <alignment wrapText="1"/>
      <protection/>
    </xf>
    <xf numFmtId="0" fontId="41" fillId="0" borderId="13" xfId="87" applyNumberFormat="1" applyFont="1" applyFill="1" applyBorder="1" applyAlignment="1" applyProtection="1">
      <alignment horizontal="left"/>
      <protection/>
    </xf>
    <xf numFmtId="0" fontId="40"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wrapText="1" shrinkToFit="1"/>
      <protection/>
    </xf>
    <xf numFmtId="0" fontId="41" fillId="0" borderId="13" xfId="0" applyNumberFormat="1" applyFont="1" applyFill="1" applyBorder="1" applyAlignment="1" applyProtection="1">
      <alignment/>
      <protection/>
    </xf>
    <xf numFmtId="0" fontId="5" fillId="33" borderId="13" xfId="0" applyNumberFormat="1" applyFont="1" applyFill="1" applyBorder="1" applyAlignment="1" applyProtection="1">
      <alignment/>
      <protection/>
    </xf>
    <xf numFmtId="181" fontId="41" fillId="0" borderId="13" xfId="0" applyNumberFormat="1" applyFont="1" applyFill="1" applyBorder="1" applyAlignment="1" applyProtection="1">
      <alignment/>
      <protection/>
    </xf>
    <xf numFmtId="181" fontId="5" fillId="33" borderId="13" xfId="0" applyNumberFormat="1" applyFont="1" applyFill="1" applyBorder="1" applyAlignment="1" applyProtection="1">
      <alignment/>
      <protection/>
    </xf>
    <xf numFmtId="176" fontId="6" fillId="0" borderId="13" xfId="113" applyNumberFormat="1" applyFont="1" applyFill="1" applyBorder="1" applyAlignment="1" applyProtection="1">
      <alignment vertical="center" wrapText="1"/>
      <protection/>
    </xf>
    <xf numFmtId="0" fontId="4" fillId="33" borderId="13" xfId="88" applyNumberFormat="1" applyFont="1" applyFill="1" applyBorder="1" applyAlignment="1" applyProtection="1">
      <alignment horizontal="center" vertical="center" wrapText="1"/>
      <protection/>
    </xf>
    <xf numFmtId="0" fontId="4" fillId="33" borderId="13" xfId="89" applyNumberFormat="1" applyFont="1" applyFill="1" applyBorder="1" applyAlignment="1" applyProtection="1">
      <alignment horizontal="center" vertical="center" wrapText="1"/>
      <protection/>
    </xf>
    <xf numFmtId="178" fontId="4" fillId="0" borderId="13" xfId="89" applyNumberFormat="1" applyFont="1" applyFill="1" applyBorder="1" applyAlignment="1">
      <alignment horizontal="center" vertical="center" wrapText="1"/>
    </xf>
    <xf numFmtId="178" fontId="4" fillId="0" borderId="15" xfId="89" applyNumberFormat="1" applyFont="1" applyFill="1" applyBorder="1" applyAlignment="1">
      <alignment horizontal="center" vertical="center" wrapText="1"/>
    </xf>
    <xf numFmtId="178" fontId="42" fillId="0" borderId="13" xfId="89" applyNumberFormat="1" applyFont="1" applyFill="1" applyBorder="1" applyAlignment="1" applyProtection="1">
      <alignment horizontal="center" vertical="center" wrapText="1"/>
      <protection/>
    </xf>
    <xf numFmtId="178" fontId="4" fillId="33" borderId="13" xfId="89" applyNumberFormat="1" applyFont="1" applyFill="1" applyBorder="1" applyAlignment="1" applyProtection="1">
      <alignment horizontal="center" vertical="center" wrapText="1"/>
      <protection/>
    </xf>
    <xf numFmtId="178" fontId="4" fillId="33" borderId="15" xfId="89" applyNumberFormat="1" applyFont="1" applyFill="1" applyBorder="1" applyAlignment="1" applyProtection="1">
      <alignment horizontal="center" vertical="center" wrapText="1"/>
      <protection/>
    </xf>
    <xf numFmtId="178" fontId="37" fillId="0" borderId="13" xfId="89" applyNumberFormat="1" applyFont="1" applyFill="1" applyBorder="1" applyAlignment="1" applyProtection="1">
      <alignment horizontal="center" vertical="center" wrapText="1"/>
      <protection/>
    </xf>
    <xf numFmtId="0" fontId="45" fillId="0" borderId="0" xfId="90" applyNumberFormat="1" applyFont="1" applyFill="1" applyBorder="1" applyAlignment="1" applyProtection="1">
      <alignment vertical="center" wrapText="1"/>
      <protection/>
    </xf>
    <xf numFmtId="0" fontId="4" fillId="0" borderId="0" xfId="90" applyNumberFormat="1" applyFont="1" applyFill="1" applyBorder="1" applyAlignment="1" applyProtection="1">
      <alignment vertical="center" wrapText="1"/>
      <protection/>
    </xf>
    <xf numFmtId="0" fontId="45" fillId="0" borderId="0" xfId="90" applyNumberFormat="1" applyFont="1" applyFill="1" applyBorder="1" applyAlignment="1" applyProtection="1">
      <alignment horizontal="left" vertical="center" wrapText="1"/>
      <protection/>
    </xf>
    <xf numFmtId="0" fontId="45" fillId="0" borderId="0" xfId="90" applyNumberFormat="1" applyFont="1" applyFill="1" applyBorder="1" applyAlignment="1" applyProtection="1">
      <alignment horizontal="center" vertical="center" wrapText="1"/>
      <protection/>
    </xf>
    <xf numFmtId="0" fontId="37" fillId="0" borderId="13" xfId="90" applyNumberFormat="1" applyFont="1" applyFill="1" applyBorder="1" applyAlignment="1" applyProtection="1">
      <alignment horizontal="center" vertical="center" wrapText="1"/>
      <protection/>
    </xf>
    <xf numFmtId="0" fontId="37" fillId="0" borderId="13" xfId="90" applyNumberFormat="1" applyFont="1" applyFill="1" applyBorder="1" applyAlignment="1" applyProtection="1">
      <alignment horizontal="center" vertical="center" wrapText="1" shrinkToFit="1"/>
      <protection/>
    </xf>
    <xf numFmtId="0" fontId="37" fillId="0" borderId="13" xfId="90" applyNumberFormat="1" applyFont="1" applyFill="1" applyBorder="1" applyAlignment="1" applyProtection="1">
      <alignment horizontal="center" vertical="center"/>
      <protection/>
    </xf>
    <xf numFmtId="0" fontId="42" fillId="0" borderId="13" xfId="90" applyNumberFormat="1" applyFont="1" applyFill="1" applyBorder="1" applyAlignment="1" applyProtection="1">
      <alignment horizontal="center" vertical="center" wrapText="1"/>
      <protection/>
    </xf>
    <xf numFmtId="0" fontId="45" fillId="0" borderId="16" xfId="90" applyNumberFormat="1" applyFont="1" applyFill="1" applyBorder="1" applyAlignment="1" applyProtection="1">
      <alignment horizontal="center" vertical="center" wrapText="1"/>
      <protection/>
    </xf>
    <xf numFmtId="0" fontId="4" fillId="0" borderId="13" xfId="90" applyNumberFormat="1" applyFont="1" applyFill="1" applyBorder="1" applyAlignment="1">
      <alignment horizontal="center" vertical="center" wrapText="1"/>
    </xf>
    <xf numFmtId="0" fontId="4" fillId="0" borderId="13" xfId="90" applyNumberFormat="1" applyFont="1" applyFill="1" applyBorder="1" applyAlignment="1">
      <alignment horizontal="left" vertical="center" wrapText="1"/>
    </xf>
    <xf numFmtId="0" fontId="4" fillId="0" borderId="15" xfId="90" applyNumberFormat="1" applyFont="1" applyFill="1" applyBorder="1" applyAlignment="1">
      <alignment horizontal="center" vertical="center" wrapText="1"/>
    </xf>
    <xf numFmtId="0" fontId="4" fillId="0" borderId="15" xfId="90" applyNumberFormat="1" applyFont="1" applyFill="1" applyBorder="1" applyAlignment="1">
      <alignment horizontal="left" vertical="center" wrapText="1"/>
    </xf>
    <xf numFmtId="0" fontId="4" fillId="0" borderId="0" xfId="90" applyNumberFormat="1" applyFont="1" applyFill="1" applyBorder="1" applyAlignment="1" applyProtection="1">
      <alignment horizontal="center" vertical="center" wrapText="1"/>
      <protection/>
    </xf>
    <xf numFmtId="0" fontId="4" fillId="33" borderId="13" xfId="90" applyNumberFormat="1" applyFont="1" applyFill="1" applyBorder="1" applyAlignment="1" applyProtection="1">
      <alignment horizontal="center" vertical="center" wrapText="1"/>
      <protection/>
    </xf>
    <xf numFmtId="0" fontId="4" fillId="0" borderId="0" xfId="90" applyNumberFormat="1" applyFont="1" applyFill="1" applyBorder="1" applyAlignment="1" applyProtection="1">
      <alignment horizontal="left" vertical="center" wrapText="1"/>
      <protection/>
    </xf>
    <xf numFmtId="0" fontId="37" fillId="0" borderId="13" xfId="90" applyNumberFormat="1" applyFont="1" applyFill="1" applyBorder="1" applyAlignment="1" applyProtection="1">
      <alignment horizontal="left" vertical="center" wrapText="1" shrinkToFit="1"/>
      <protection/>
    </xf>
    <xf numFmtId="0" fontId="42" fillId="0" borderId="13" xfId="90" applyNumberFormat="1" applyFont="1" applyFill="1" applyBorder="1" applyAlignment="1" applyProtection="1">
      <alignment horizontal="left" vertical="center" wrapText="1"/>
      <protection/>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178" fontId="5" fillId="0" borderId="13" xfId="0" applyNumberFormat="1" applyFont="1" applyFill="1" applyBorder="1" applyAlignment="1">
      <alignmen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3" xfId="0" applyFont="1" applyFill="1" applyBorder="1" applyAlignment="1">
      <alignment vertical="center"/>
    </xf>
    <xf numFmtId="178" fontId="6" fillId="0" borderId="13" xfId="0" applyNumberFormat="1" applyFont="1" applyFill="1" applyBorder="1" applyAlignment="1">
      <alignment vertical="center" wrapText="1"/>
    </xf>
    <xf numFmtId="178" fontId="5" fillId="48" borderId="13" xfId="0" applyNumberFormat="1" applyFont="1" applyFill="1" applyBorder="1" applyAlignment="1">
      <alignment vertical="center" wrapText="1"/>
    </xf>
    <xf numFmtId="0" fontId="5" fillId="0" borderId="13" xfId="0" applyFont="1" applyFill="1" applyBorder="1" applyAlignment="1">
      <alignment horizontal="left" vertical="center" wrapText="1"/>
    </xf>
    <xf numFmtId="3" fontId="48" fillId="48" borderId="13" xfId="89"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13" xfId="0" applyFont="1" applyFill="1" applyBorder="1" applyAlignment="1">
      <alignment horizontal="left" vertical="center" wrapText="1"/>
    </xf>
    <xf numFmtId="180" fontId="5" fillId="48" borderId="14" xfId="0" applyNumberFormat="1" applyFont="1" applyFill="1" applyBorder="1" applyAlignment="1" applyProtection="1">
      <alignment vertical="center"/>
      <protection/>
    </xf>
    <xf numFmtId="0" fontId="42" fillId="0" borderId="13" xfId="90" applyNumberFormat="1" applyFont="1" applyFill="1" applyBorder="1" applyAlignment="1" applyProtection="1">
      <alignment horizontal="left" vertical="top" wrapText="1"/>
      <protection/>
    </xf>
    <xf numFmtId="0" fontId="5" fillId="48" borderId="0" xfId="0" applyNumberFormat="1" applyFont="1" applyFill="1" applyBorder="1" applyAlignment="1" applyProtection="1">
      <alignment vertical="center" wrapText="1"/>
      <protection/>
    </xf>
    <xf numFmtId="0" fontId="5" fillId="48" borderId="0" xfId="0" applyNumberFormat="1" applyFont="1" applyFill="1" applyBorder="1" applyAlignment="1" applyProtection="1">
      <alignment horizontal="right" vertical="center" wrapText="1"/>
      <protection/>
    </xf>
    <xf numFmtId="0" fontId="6" fillId="48" borderId="13" xfId="0" applyNumberFormat="1" applyFont="1" applyFill="1" applyBorder="1" applyAlignment="1" applyProtection="1">
      <alignment horizontal="center" vertical="center" wrapText="1"/>
      <protection/>
    </xf>
    <xf numFmtId="0" fontId="43" fillId="48" borderId="13" xfId="0" applyNumberFormat="1" applyFont="1" applyFill="1" applyBorder="1" applyAlignment="1" applyProtection="1">
      <alignment vertical="center" wrapText="1"/>
      <protection/>
    </xf>
    <xf numFmtId="178" fontId="43" fillId="48" borderId="13" xfId="0" applyNumberFormat="1" applyFont="1" applyFill="1" applyBorder="1" applyAlignment="1" applyProtection="1">
      <alignment vertical="center" wrapText="1"/>
      <protection/>
    </xf>
    <xf numFmtId="10" fontId="6" fillId="48" borderId="13" xfId="0" applyNumberFormat="1" applyFont="1" applyFill="1" applyBorder="1" applyAlignment="1" applyProtection="1">
      <alignment vertical="center" wrapText="1"/>
      <protection/>
    </xf>
    <xf numFmtId="178" fontId="6" fillId="48" borderId="13" xfId="0" applyNumberFormat="1" applyFont="1" applyFill="1" applyBorder="1" applyAlignment="1" applyProtection="1">
      <alignment vertical="center" wrapText="1"/>
      <protection/>
    </xf>
    <xf numFmtId="0" fontId="44" fillId="48" borderId="13" xfId="0" applyNumberFormat="1" applyFont="1" applyFill="1" applyBorder="1" applyAlignment="1" applyProtection="1">
      <alignment vertical="center" wrapText="1"/>
      <protection/>
    </xf>
    <xf numFmtId="178" fontId="44" fillId="48" borderId="13" xfId="0" applyNumberFormat="1" applyFont="1" applyFill="1" applyBorder="1" applyAlignment="1" applyProtection="1">
      <alignment vertical="center" wrapText="1"/>
      <protection/>
    </xf>
    <xf numFmtId="178" fontId="44" fillId="48" borderId="13" xfId="0" applyNumberFormat="1" applyFont="1" applyFill="1" applyBorder="1" applyAlignment="1" applyProtection="1">
      <alignment vertical="center" wrapText="1"/>
      <protection locked="0"/>
    </xf>
    <xf numFmtId="178" fontId="5" fillId="48" borderId="13" xfId="0" applyNumberFormat="1" applyFont="1" applyFill="1" applyBorder="1" applyAlignment="1" applyProtection="1">
      <alignment vertical="center" wrapText="1"/>
      <protection locked="0"/>
    </xf>
    <xf numFmtId="10" fontId="5" fillId="48" borderId="0" xfId="108" applyNumberFormat="1" applyFont="1" applyFill="1" applyBorder="1" applyAlignment="1" applyProtection="1">
      <alignment vertical="center" wrapText="1"/>
      <protection/>
    </xf>
    <xf numFmtId="0" fontId="44" fillId="48" borderId="13" xfId="0" applyNumberFormat="1" applyFont="1" applyFill="1" applyBorder="1" applyAlignment="1" applyProtection="1">
      <alignment horizontal="left" vertical="center" wrapText="1" indent="4"/>
      <protection/>
    </xf>
    <xf numFmtId="178" fontId="43" fillId="48" borderId="13" xfId="0" applyNumberFormat="1" applyFont="1" applyFill="1" applyBorder="1" applyAlignment="1" applyProtection="1">
      <alignment vertical="center" wrapText="1"/>
      <protection locked="0"/>
    </xf>
    <xf numFmtId="178" fontId="6" fillId="48" borderId="13" xfId="0" applyNumberFormat="1" applyFont="1" applyFill="1" applyBorder="1" applyAlignment="1" applyProtection="1">
      <alignment vertical="center" wrapText="1"/>
      <protection locked="0"/>
    </xf>
    <xf numFmtId="178" fontId="5" fillId="48" borderId="0" xfId="0" applyNumberFormat="1" applyFont="1" applyFill="1" applyBorder="1" applyAlignment="1" applyProtection="1">
      <alignment vertical="center" wrapText="1"/>
      <protection/>
    </xf>
    <xf numFmtId="0" fontId="43" fillId="48" borderId="13" xfId="0" applyNumberFormat="1" applyFont="1" applyFill="1" applyBorder="1" applyAlignment="1" applyProtection="1">
      <alignment horizontal="center" vertical="center" wrapText="1"/>
      <protection/>
    </xf>
    <xf numFmtId="178" fontId="43" fillId="48" borderId="13" xfId="0" applyNumberFormat="1" applyFont="1" applyFill="1" applyBorder="1" applyAlignment="1" applyProtection="1">
      <alignment horizontal="center" vertical="center" wrapText="1"/>
      <protection/>
    </xf>
    <xf numFmtId="0" fontId="37" fillId="48" borderId="0" xfId="35" applyNumberFormat="1" applyFont="1" applyFill="1" applyBorder="1" applyAlignment="1" applyProtection="1">
      <alignment vertical="center" wrapText="1"/>
      <protection/>
    </xf>
    <xf numFmtId="0" fontId="5" fillId="48" borderId="0" xfId="35" applyNumberFormat="1" applyFont="1" applyFill="1" applyBorder="1" applyAlignment="1" applyProtection="1">
      <alignment vertical="center" wrapText="1"/>
      <protection/>
    </xf>
    <xf numFmtId="179" fontId="5" fillId="48" borderId="0" xfId="81" applyNumberFormat="1" applyFont="1" applyFill="1" applyBorder="1" applyAlignment="1" applyProtection="1">
      <alignment vertical="center" wrapText="1"/>
      <protection/>
    </xf>
    <xf numFmtId="0" fontId="38" fillId="48" borderId="0" xfId="35" applyNumberFormat="1" applyFont="1" applyFill="1" applyBorder="1" applyAlignment="1" applyProtection="1">
      <alignment vertical="center" wrapText="1"/>
      <protection/>
    </xf>
    <xf numFmtId="0" fontId="36" fillId="48" borderId="0" xfId="0" applyNumberFormat="1" applyFont="1" applyFill="1" applyBorder="1" applyAlignment="1" applyProtection="1">
      <alignment vertical="center" wrapText="1"/>
      <protection/>
    </xf>
    <xf numFmtId="0" fontId="3" fillId="48" borderId="0" xfId="35" applyNumberFormat="1" applyFont="1" applyFill="1" applyBorder="1" applyAlignment="1" applyProtection="1">
      <alignment vertical="center"/>
      <protection/>
    </xf>
    <xf numFmtId="0" fontId="5" fillId="48" borderId="0" xfId="35" applyNumberFormat="1" applyFont="1" applyFill="1" applyBorder="1" applyAlignment="1" applyProtection="1">
      <alignment horizontal="right" vertical="center" wrapText="1"/>
      <protection/>
    </xf>
    <xf numFmtId="0" fontId="37" fillId="48" borderId="13" xfId="35" applyNumberFormat="1" applyFont="1" applyFill="1" applyBorder="1" applyAlignment="1" applyProtection="1">
      <alignment horizontal="center" vertical="center" wrapText="1"/>
      <protection/>
    </xf>
    <xf numFmtId="178" fontId="37" fillId="48" borderId="13" xfId="35" applyNumberFormat="1" applyFont="1" applyFill="1" applyBorder="1" applyAlignment="1" applyProtection="1">
      <alignment vertical="center" wrapText="1"/>
      <protection/>
    </xf>
    <xf numFmtId="10" fontId="37" fillId="48" borderId="13" xfId="59" applyNumberFormat="1" applyFont="1" applyFill="1" applyBorder="1" applyAlignment="1" applyProtection="1">
      <alignment horizontal="right" vertical="center" wrapText="1"/>
      <protection/>
    </xf>
    <xf numFmtId="0" fontId="5" fillId="48" borderId="0" xfId="35" applyNumberFormat="1" applyFont="1" applyFill="1" applyBorder="1" applyAlignment="1" applyProtection="1">
      <alignment horizontal="center" vertical="center" wrapText="1"/>
      <protection/>
    </xf>
    <xf numFmtId="0" fontId="10" fillId="48" borderId="0" xfId="0" applyNumberFormat="1" applyFont="1" applyFill="1" applyBorder="1" applyAlignment="1" applyProtection="1">
      <alignment vertical="center"/>
      <protection/>
    </xf>
    <xf numFmtId="0" fontId="33" fillId="48" borderId="13" xfId="0" applyNumberFormat="1" applyFont="1" applyFill="1" applyBorder="1" applyAlignment="1" applyProtection="1">
      <alignment horizontal="center" vertical="center"/>
      <protection/>
    </xf>
    <xf numFmtId="0" fontId="32" fillId="48" borderId="13" xfId="0" applyNumberFormat="1" applyFont="1" applyFill="1" applyBorder="1" applyAlignment="1" applyProtection="1">
      <alignment horizontal="center" vertical="center"/>
      <protection/>
    </xf>
    <xf numFmtId="0" fontId="10" fillId="48" borderId="13" xfId="0" applyNumberFormat="1" applyFont="1" applyFill="1" applyBorder="1" applyAlignment="1" applyProtection="1">
      <alignment horizontal="center" vertical="center"/>
      <protection/>
    </xf>
    <xf numFmtId="4" fontId="34" fillId="48" borderId="1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hidden="1"/>
    </xf>
    <xf numFmtId="0" fontId="5" fillId="0" borderId="0" xfId="0" applyNumberFormat="1" applyFont="1" applyFill="1" applyBorder="1" applyAlignment="1" applyProtection="1">
      <alignment horizontal="right" vertical="center" wrapText="1"/>
      <protection hidden="1"/>
    </xf>
    <xf numFmtId="0" fontId="6" fillId="0" borderId="13" xfId="0" applyNumberFormat="1" applyFont="1" applyFill="1" applyBorder="1" applyAlignment="1" applyProtection="1">
      <alignment horizontal="center" vertical="center" wrapText="1"/>
      <protection hidden="1"/>
    </xf>
    <xf numFmtId="0" fontId="6" fillId="0" borderId="13" xfId="0" applyNumberFormat="1" applyFont="1" applyFill="1" applyBorder="1" applyAlignment="1" applyProtection="1">
      <alignment vertical="center" wrapText="1"/>
      <protection/>
    </xf>
    <xf numFmtId="178" fontId="6" fillId="0" borderId="13" xfId="0" applyNumberFormat="1" applyFont="1" applyFill="1" applyBorder="1" applyAlignment="1" applyProtection="1">
      <alignment vertical="center" wrapText="1"/>
      <protection hidden="1"/>
    </xf>
    <xf numFmtId="10" fontId="6" fillId="0" borderId="13" xfId="0" applyNumberFormat="1" applyFont="1" applyFill="1" applyBorder="1" applyAlignment="1" applyProtection="1">
      <alignment vertical="center" wrapText="1"/>
      <protection hidden="1"/>
    </xf>
    <xf numFmtId="0" fontId="6" fillId="0" borderId="13" xfId="0" applyNumberFormat="1" applyFont="1" applyFill="1" applyBorder="1" applyAlignment="1" applyProtection="1">
      <alignment vertical="center" wrapText="1"/>
      <protection hidden="1"/>
    </xf>
    <xf numFmtId="178" fontId="6"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left" vertical="center" wrapText="1" indent="1"/>
      <protection/>
    </xf>
    <xf numFmtId="178" fontId="5" fillId="0" borderId="13" xfId="0" applyNumberFormat="1" applyFont="1" applyFill="1" applyBorder="1" applyAlignment="1" applyProtection="1">
      <alignment vertical="center" wrapText="1"/>
      <protection hidden="1"/>
    </xf>
    <xf numFmtId="0" fontId="5" fillId="0" borderId="13" xfId="0" applyNumberFormat="1" applyFont="1" applyFill="1" applyBorder="1" applyAlignment="1" applyProtection="1">
      <alignment horizontal="left" vertical="center" wrapText="1" indent="1"/>
      <protection hidden="1"/>
    </xf>
    <xf numFmtId="0" fontId="5" fillId="0" borderId="13" xfId="0" applyNumberFormat="1" applyFont="1" applyFill="1" applyBorder="1" applyAlignment="1" applyProtection="1">
      <alignment horizontal="left" vertical="center" wrapText="1" indent="4"/>
      <protection/>
    </xf>
    <xf numFmtId="0" fontId="35" fillId="48" borderId="0" xfId="35" applyNumberFormat="1" applyFont="1" applyFill="1" applyBorder="1" applyAlignment="1" applyProtection="1">
      <alignment horizontal="center" vertical="center" wrapText="1"/>
      <protection/>
    </xf>
    <xf numFmtId="0" fontId="37" fillId="48" borderId="13" xfId="35" applyNumberFormat="1" applyFont="1" applyFill="1" applyBorder="1" applyAlignment="1" applyProtection="1">
      <alignment horizontal="center" vertical="center" wrapText="1"/>
      <protection/>
    </xf>
    <xf numFmtId="0" fontId="37" fillId="48" borderId="0" xfId="35" applyNumberFormat="1" applyFont="1" applyFill="1" applyBorder="1" applyAlignment="1" applyProtection="1">
      <alignment horizontal="left" vertical="center" wrapText="1"/>
      <protection/>
    </xf>
    <xf numFmtId="0" fontId="37" fillId="48" borderId="15" xfId="35" applyNumberFormat="1" applyFont="1" applyFill="1" applyBorder="1" applyAlignment="1" applyProtection="1">
      <alignment horizontal="center" vertical="center" wrapText="1"/>
      <protection/>
    </xf>
    <xf numFmtId="0" fontId="37" fillId="48" borderId="14" xfId="35" applyNumberFormat="1" applyFont="1" applyFill="1" applyBorder="1" applyAlignment="1" applyProtection="1">
      <alignment horizontal="center" vertical="center" wrapText="1"/>
      <protection/>
    </xf>
    <xf numFmtId="0" fontId="37" fillId="48" borderId="17" xfId="35" applyNumberFormat="1" applyFont="1" applyFill="1" applyBorder="1" applyAlignment="1" applyProtection="1">
      <alignment horizontal="center" vertical="center" wrapText="1"/>
      <protection/>
    </xf>
    <xf numFmtId="0" fontId="37" fillId="48" borderId="18" xfId="35" applyNumberFormat="1" applyFont="1" applyFill="1" applyBorder="1" applyAlignment="1" applyProtection="1">
      <alignment horizontal="center" vertical="center" wrapText="1"/>
      <protection/>
    </xf>
    <xf numFmtId="0" fontId="35" fillId="48" borderId="0" xfId="0" applyNumberFormat="1" applyFont="1" applyFill="1" applyBorder="1" applyAlignment="1" applyProtection="1">
      <alignment horizontal="center" vertical="center" wrapText="1"/>
      <protection/>
    </xf>
    <xf numFmtId="0" fontId="6" fillId="48" borderId="19" xfId="0" applyNumberFormat="1" applyFont="1" applyFill="1" applyBorder="1" applyAlignment="1" applyProtection="1">
      <alignment horizontal="center" vertical="center" wrapText="1"/>
      <protection/>
    </xf>
    <xf numFmtId="0" fontId="6" fillId="48" borderId="20" xfId="0" applyNumberFormat="1" applyFont="1" applyFill="1" applyBorder="1" applyAlignment="1" applyProtection="1">
      <alignment horizontal="center" vertical="center" wrapText="1"/>
      <protection/>
    </xf>
    <xf numFmtId="0" fontId="6" fillId="48" borderId="21" xfId="0" applyNumberFormat="1" applyFont="1" applyFill="1" applyBorder="1" applyAlignment="1" applyProtection="1">
      <alignment horizontal="center" vertical="center" wrapText="1"/>
      <protection/>
    </xf>
    <xf numFmtId="0" fontId="6" fillId="48" borderId="13"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6" fillId="0" borderId="0" xfId="90" applyNumberFormat="1" applyFont="1" applyFill="1" applyBorder="1" applyAlignment="1" applyProtection="1">
      <alignment horizontal="center" vertical="center" wrapText="1"/>
      <protection/>
    </xf>
    <xf numFmtId="0" fontId="37" fillId="0" borderId="0" xfId="90" applyNumberFormat="1" applyFont="1" applyFill="1" applyBorder="1" applyAlignment="1" applyProtection="1">
      <alignment horizontal="center" vertical="center" wrapText="1"/>
      <protection/>
    </xf>
    <xf numFmtId="0" fontId="37" fillId="0" borderId="0" xfId="90" applyNumberFormat="1" applyFont="1" applyFill="1" applyBorder="1" applyAlignment="1" applyProtection="1">
      <alignment horizontal="left" vertical="center" wrapText="1"/>
      <protection/>
    </xf>
    <xf numFmtId="0" fontId="37" fillId="0" borderId="19" xfId="90" applyNumberFormat="1" applyFont="1" applyFill="1" applyBorder="1" applyAlignment="1" applyProtection="1">
      <alignment horizontal="center" vertical="center" wrapText="1"/>
      <protection/>
    </xf>
    <xf numFmtId="0" fontId="37" fillId="0" borderId="20" xfId="90" applyNumberFormat="1" applyFont="1" applyFill="1" applyBorder="1" applyAlignment="1" applyProtection="1">
      <alignment horizontal="center" vertical="center" wrapText="1"/>
      <protection/>
    </xf>
    <xf numFmtId="0" fontId="37" fillId="0" borderId="21" xfId="90" applyNumberFormat="1" applyFont="1" applyFill="1" applyBorder="1" applyAlignment="1" applyProtection="1">
      <alignment horizontal="center" vertical="center" wrapText="1"/>
      <protection/>
    </xf>
    <xf numFmtId="0" fontId="37" fillId="0" borderId="13" xfId="90" applyNumberFormat="1" applyFont="1" applyFill="1" applyBorder="1" applyAlignment="1" applyProtection="1">
      <alignment horizontal="center" vertical="center"/>
      <protection/>
    </xf>
    <xf numFmtId="0" fontId="42" fillId="0" borderId="13" xfId="90" applyNumberFormat="1" applyFont="1" applyFill="1" applyBorder="1" applyAlignment="1" applyProtection="1">
      <alignment horizontal="center" vertical="center" wrapText="1"/>
      <protection/>
    </xf>
    <xf numFmtId="0" fontId="4" fillId="0" borderId="13" xfId="90" applyNumberFormat="1" applyFont="1" applyFill="1" applyBorder="1" applyAlignment="1">
      <alignment horizontal="center" vertical="center" wrapText="1"/>
    </xf>
    <xf numFmtId="0" fontId="37" fillId="0" borderId="20" xfId="90" applyNumberFormat="1" applyFont="1" applyFill="1" applyBorder="1" applyAlignment="1" applyProtection="1">
      <alignment horizontal="center" vertical="center"/>
      <protection/>
    </xf>
    <xf numFmtId="0" fontId="37" fillId="0" borderId="0" xfId="90" applyNumberFormat="1" applyFont="1" applyFill="1" applyBorder="1" applyAlignment="1" applyProtection="1">
      <alignment horizontal="center" vertical="center"/>
      <protection/>
    </xf>
    <xf numFmtId="0" fontId="4" fillId="0" borderId="21" xfId="90" applyNumberFormat="1" applyFont="1" applyFill="1" applyBorder="1" applyAlignment="1">
      <alignment horizontal="center" vertical="center" wrapText="1"/>
    </xf>
    <xf numFmtId="0" fontId="35" fillId="0" borderId="0" xfId="0" applyNumberFormat="1" applyFont="1" applyFill="1" applyBorder="1" applyAlignment="1" applyProtection="1">
      <alignment horizontal="center" vertical="center" wrapText="1"/>
      <protection hidden="1"/>
    </xf>
    <xf numFmtId="0" fontId="6" fillId="0" borderId="19" xfId="0" applyNumberFormat="1" applyFont="1" applyFill="1" applyBorder="1" applyAlignment="1" applyProtection="1">
      <alignment horizontal="center" vertical="center" wrapText="1"/>
      <protection hidden="1"/>
    </xf>
    <xf numFmtId="0" fontId="6" fillId="0" borderId="20" xfId="0" applyNumberFormat="1" applyFont="1" applyFill="1" applyBorder="1" applyAlignment="1" applyProtection="1">
      <alignment horizontal="center" vertical="center" wrapText="1"/>
      <protection hidden="1"/>
    </xf>
    <xf numFmtId="0" fontId="6" fillId="0" borderId="21" xfId="0" applyNumberFormat="1" applyFont="1" applyFill="1" applyBorder="1" applyAlignment="1" applyProtection="1">
      <alignment horizontal="center" vertical="center" wrapText="1"/>
      <protection hidden="1"/>
    </xf>
    <xf numFmtId="0" fontId="6" fillId="0" borderId="13" xfId="0" applyNumberFormat="1" applyFont="1" applyFill="1" applyBorder="1" applyAlignment="1" applyProtection="1">
      <alignment horizontal="center" vertical="center" wrapText="1"/>
      <protection hidden="1"/>
    </xf>
    <xf numFmtId="0" fontId="35" fillId="0" borderId="0" xfId="0" applyFont="1" applyAlignment="1">
      <alignment horizontal="center" vertical="center"/>
    </xf>
    <xf numFmtId="0" fontId="5" fillId="0" borderId="13" xfId="0" applyFont="1" applyFill="1" applyBorder="1" applyAlignment="1">
      <alignment horizontal="left" vertical="center"/>
    </xf>
    <xf numFmtId="0" fontId="34" fillId="48" borderId="13" xfId="0" applyNumberFormat="1" applyFont="1" applyFill="1" applyBorder="1" applyAlignment="1" applyProtection="1">
      <alignment horizontal="left" vertical="center" wrapText="1"/>
      <protection/>
    </xf>
    <xf numFmtId="0" fontId="33" fillId="48" borderId="0" xfId="0" applyNumberFormat="1" applyFont="1" applyFill="1" applyBorder="1" applyAlignment="1" applyProtection="1">
      <alignment horizontal="center" vertical="center"/>
      <protection/>
    </xf>
    <xf numFmtId="0" fontId="32" fillId="48" borderId="0" xfId="0" applyNumberFormat="1" applyFont="1" applyFill="1" applyBorder="1" applyAlignment="1" applyProtection="1">
      <alignment horizontal="right" vertical="center"/>
      <protection/>
    </xf>
    <xf numFmtId="0" fontId="32" fillId="48" borderId="13" xfId="0" applyNumberFormat="1" applyFont="1" applyFill="1" applyBorder="1" applyAlignment="1" applyProtection="1">
      <alignment horizontal="center" vertical="center"/>
      <protection/>
    </xf>
    <xf numFmtId="0" fontId="32" fillId="48" borderId="19" xfId="0" applyNumberFormat="1" applyFont="1" applyFill="1" applyBorder="1" applyAlignment="1" applyProtection="1">
      <alignment horizontal="center" vertical="center"/>
      <protection/>
    </xf>
    <xf numFmtId="0" fontId="32" fillId="48" borderId="21" xfId="0" applyNumberFormat="1" applyFont="1" applyFill="1" applyBorder="1" applyAlignment="1" applyProtection="1">
      <alignment horizontal="center" vertical="center"/>
      <protection/>
    </xf>
    <xf numFmtId="0" fontId="5" fillId="48" borderId="0" xfId="0" applyNumberFormat="1" applyFont="1" applyFill="1" applyBorder="1" applyAlignment="1" applyProtection="1">
      <alignment vertical="center" wrapText="1"/>
      <protection hidden="1"/>
    </xf>
    <xf numFmtId="0" fontId="6" fillId="48" borderId="13" xfId="0" applyNumberFormat="1" applyFont="1" applyFill="1" applyBorder="1" applyAlignment="1" applyProtection="1">
      <alignment horizontal="center" vertical="center" wrapText="1"/>
      <protection hidden="1"/>
    </xf>
    <xf numFmtId="178" fontId="5" fillId="48" borderId="13" xfId="0" applyNumberFormat="1" applyFont="1" applyFill="1" applyBorder="1" applyAlignment="1" applyProtection="1">
      <alignment vertical="center" wrapText="1"/>
      <protection/>
    </xf>
    <xf numFmtId="178" fontId="6" fillId="48" borderId="13" xfId="0" applyNumberFormat="1" applyFont="1" applyFill="1" applyBorder="1" applyAlignment="1" applyProtection="1">
      <alignment vertical="center" wrapText="1"/>
      <protection hidden="1"/>
    </xf>
    <xf numFmtId="178" fontId="5" fillId="48" borderId="13" xfId="0" applyNumberFormat="1" applyFont="1" applyFill="1" applyBorder="1" applyAlignment="1" applyProtection="1">
      <alignment vertical="center" wrapText="1"/>
      <protection hidden="1"/>
    </xf>
  </cellXfs>
  <cellStyles count="12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1 2 3 2 3" xfId="35"/>
    <cellStyle name="40% - 强调文字颜色 2" xfId="36"/>
    <cellStyle name="40% - 强调文字颜色 2 2" xfId="37"/>
    <cellStyle name="40% - 强调文字颜色 3" xfId="38"/>
    <cellStyle name="40% - 强调文字颜色 3 2" xfId="39"/>
    <cellStyle name="40% - 强调文字颜色 4" xfId="40"/>
    <cellStyle name="40% - 强调文字颜色 4 2" xfId="41"/>
    <cellStyle name="40% - 强调文字颜色 5" xfId="42"/>
    <cellStyle name="40% - 强调文字颜色 5 2" xfId="43"/>
    <cellStyle name="40% - 强调文字颜色 6" xfId="44"/>
    <cellStyle name="40% - 强调文字颜色 6 2" xfId="45"/>
    <cellStyle name="40% - 着色 1" xfId="46"/>
    <cellStyle name="40% - 着色 2" xfId="47"/>
    <cellStyle name="40% - 着色 3" xfId="48"/>
    <cellStyle name="40% - 着色 4" xfId="49"/>
    <cellStyle name="40% - 着色 5" xfId="50"/>
    <cellStyle name="40% - 着色 6" xfId="51"/>
    <cellStyle name="60% - 强调文字颜色 1" xfId="52"/>
    <cellStyle name="60% - 强调文字颜色 1 2" xfId="53"/>
    <cellStyle name="60% - 强调文字颜色 2" xfId="54"/>
    <cellStyle name="60% - 强调文字颜色 2 2" xfId="55"/>
    <cellStyle name="60% - 强调文字颜色 3" xfId="56"/>
    <cellStyle name="60% - 强调文字颜色 3 2" xfId="57"/>
    <cellStyle name="60% - 强调文字颜色 4" xfId="58"/>
    <cellStyle name="60% - 强调文字颜色 4 11 3" xfId="59"/>
    <cellStyle name="60% - 强调文字颜色 4 2" xfId="60"/>
    <cellStyle name="60% - 强调文字颜色 5" xfId="61"/>
    <cellStyle name="60% - 强调文字颜色 5 2" xfId="62"/>
    <cellStyle name="60% - 强调文字颜色 6" xfId="63"/>
    <cellStyle name="60% - 强调文字颜色 6 2" xfId="64"/>
    <cellStyle name="60% - 着色 1" xfId="65"/>
    <cellStyle name="60% - 着色 2" xfId="66"/>
    <cellStyle name="60% - 着色 3" xfId="67"/>
    <cellStyle name="60% - 着色 4" xfId="68"/>
    <cellStyle name="60% - 着色 5" xfId="69"/>
    <cellStyle name="60% - 着色 6" xfId="70"/>
    <cellStyle name="Percent" xfId="71"/>
    <cellStyle name="标题" xfId="72"/>
    <cellStyle name="标题 1" xfId="73"/>
    <cellStyle name="标题 1 2" xfId="74"/>
    <cellStyle name="标题 2" xfId="75"/>
    <cellStyle name="标题 2 2" xfId="76"/>
    <cellStyle name="标题 3" xfId="77"/>
    <cellStyle name="标题 3 2" xfId="78"/>
    <cellStyle name="标题 4" xfId="79"/>
    <cellStyle name="标题 4 2" xfId="80"/>
    <cellStyle name="标题 4 2 2_2014年江门市本级公共财政预算专项支出预算表（讨论稿）11月1日" xfId="81"/>
    <cellStyle name="标题 5" xfId="82"/>
    <cellStyle name="差" xfId="83"/>
    <cellStyle name="差 2" xfId="84"/>
    <cellStyle name="常规 10" xfId="85"/>
    <cellStyle name="常规 2" xfId="86"/>
    <cellStyle name="常规 2_附表3" xfId="87"/>
    <cellStyle name="常规_附表" xfId="88"/>
    <cellStyle name="常规_附表_1" xfId="89"/>
    <cellStyle name="常规_附表_4" xfId="90"/>
    <cellStyle name="Hyperlink" xfId="91"/>
    <cellStyle name="好" xfId="92"/>
    <cellStyle name="好 2" xfId="93"/>
    <cellStyle name="汇总" xfId="94"/>
    <cellStyle name="汇总 2" xfId="95"/>
    <cellStyle name="Currency" xfId="96"/>
    <cellStyle name="Currency [0]" xfId="97"/>
    <cellStyle name="计算" xfId="98"/>
    <cellStyle name="计算 2" xfId="99"/>
    <cellStyle name="检查单元格" xfId="100"/>
    <cellStyle name="检查单元格 2" xfId="101"/>
    <cellStyle name="解释性文本" xfId="102"/>
    <cellStyle name="解释性文本 2" xfId="103"/>
    <cellStyle name="警告文本" xfId="104"/>
    <cellStyle name="警告文本 2" xfId="105"/>
    <cellStyle name="链接单元格" xfId="106"/>
    <cellStyle name="链接单元格 2" xfId="107"/>
    <cellStyle name="Comma" xfId="108"/>
    <cellStyle name="千位分隔 10 2" xfId="109"/>
    <cellStyle name="千位分隔 2" xfId="110"/>
    <cellStyle name="Comma [0]" xfId="111"/>
    <cellStyle name="千位分隔_附表3" xfId="112"/>
    <cellStyle name="千位分隔_附表4 (2)" xfId="113"/>
    <cellStyle name="强调文字颜色 1" xfId="114"/>
    <cellStyle name="强调文字颜色 1 2" xfId="115"/>
    <cellStyle name="强调文字颜色 2" xfId="116"/>
    <cellStyle name="强调文字颜色 2 2" xfId="117"/>
    <cellStyle name="强调文字颜色 3" xfId="118"/>
    <cellStyle name="强调文字颜色 3 2" xfId="119"/>
    <cellStyle name="强调文字颜色 4" xfId="120"/>
    <cellStyle name="强调文字颜色 4 2" xfId="121"/>
    <cellStyle name="强调文字颜色 5" xfId="122"/>
    <cellStyle name="强调文字颜色 5 2" xfId="123"/>
    <cellStyle name="强调文字颜色 6" xfId="124"/>
    <cellStyle name="强调文字颜色 6 2" xfId="125"/>
    <cellStyle name="适中" xfId="126"/>
    <cellStyle name="适中 2" xfId="127"/>
    <cellStyle name="输出" xfId="128"/>
    <cellStyle name="输出 2" xfId="129"/>
    <cellStyle name="输入" xfId="130"/>
    <cellStyle name="输入 2" xfId="131"/>
    <cellStyle name="Followed Hyperlink" xfId="132"/>
    <cellStyle name="着色 1" xfId="133"/>
    <cellStyle name="着色 2" xfId="134"/>
    <cellStyle name="着色 3" xfId="135"/>
    <cellStyle name="着色 4" xfId="136"/>
    <cellStyle name="着色 5" xfId="137"/>
    <cellStyle name="着色 6" xfId="138"/>
    <cellStyle name="注释" xfId="139"/>
    <cellStyle name="注释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G75"/>
  <sheetViews>
    <sheetView zoomScaleSheetLayoutView="100" zoomScalePageLayoutView="0" workbookViewId="0" topLeftCell="A1">
      <selection activeCell="L11" sqref="L11"/>
    </sheetView>
  </sheetViews>
  <sheetFormatPr defaultColWidth="9.140625" defaultRowHeight="30" customHeight="1"/>
  <cols>
    <col min="1" max="1" width="26.7109375" style="93" customWidth="1"/>
    <col min="2" max="4" width="23.57421875" style="93" customWidth="1"/>
    <col min="5" max="6" width="23.57421875" style="94" customWidth="1"/>
    <col min="7" max="7" width="23.57421875" style="93" customWidth="1"/>
    <col min="8" max="253" width="9.140625" style="93" customWidth="1"/>
    <col min="254" max="254" width="21.28125" style="93" customWidth="1"/>
    <col min="255" max="255" width="23.57421875" style="93" customWidth="1"/>
    <col min="256" max="16384" width="9.140625" style="93" customWidth="1"/>
  </cols>
  <sheetData>
    <row r="1" ht="30" customHeight="1">
      <c r="A1" s="92" t="s">
        <v>0</v>
      </c>
    </row>
    <row r="2" spans="1:7" s="96" customFormat="1" ht="30" customHeight="1">
      <c r="A2" s="95"/>
      <c r="B2" s="95"/>
      <c r="C2" s="93"/>
      <c r="D2" s="93"/>
      <c r="E2" s="94"/>
      <c r="F2" s="94"/>
      <c r="G2" s="93"/>
    </row>
    <row r="3" spans="1:7" s="96" customFormat="1" ht="30" customHeight="1">
      <c r="A3" s="120" t="s">
        <v>405</v>
      </c>
      <c r="B3" s="120"/>
      <c r="C3" s="120"/>
      <c r="D3" s="120"/>
      <c r="E3" s="120"/>
      <c r="F3" s="120"/>
      <c r="G3" s="120"/>
    </row>
    <row r="4" spans="1:7" s="96" customFormat="1" ht="30" customHeight="1">
      <c r="A4" s="97" t="s">
        <v>1</v>
      </c>
      <c r="B4" s="93"/>
      <c r="C4" s="93"/>
      <c r="D4" s="93"/>
      <c r="E4" s="94"/>
      <c r="F4" s="94"/>
      <c r="G4" s="98" t="s">
        <v>2</v>
      </c>
    </row>
    <row r="5" spans="1:7" s="96" customFormat="1" ht="30" customHeight="1">
      <c r="A5" s="123" t="s">
        <v>3</v>
      </c>
      <c r="B5" s="125" t="s">
        <v>4</v>
      </c>
      <c r="C5" s="121" t="s">
        <v>5</v>
      </c>
      <c r="D5" s="121"/>
      <c r="E5" s="121"/>
      <c r="F5" s="121"/>
      <c r="G5" s="121"/>
    </row>
    <row r="6" spans="1:7" s="96" customFormat="1" ht="60" customHeight="1">
      <c r="A6" s="124"/>
      <c r="B6" s="126"/>
      <c r="C6" s="99" t="s">
        <v>6</v>
      </c>
      <c r="D6" s="99" t="s">
        <v>7</v>
      </c>
      <c r="E6" s="99" t="s">
        <v>8</v>
      </c>
      <c r="F6" s="99" t="s">
        <v>9</v>
      </c>
      <c r="G6" s="99" t="s">
        <v>10</v>
      </c>
    </row>
    <row r="7" spans="1:7" ht="30" customHeight="1">
      <c r="A7" s="99" t="s">
        <v>11</v>
      </c>
      <c r="B7" s="100">
        <v>145182</v>
      </c>
      <c r="C7" s="100">
        <v>151715</v>
      </c>
      <c r="D7" s="100">
        <v>151715</v>
      </c>
      <c r="E7" s="100">
        <v>151715</v>
      </c>
      <c r="F7" s="100">
        <f>'附表2'!D5</f>
        <v>151715</v>
      </c>
      <c r="G7" s="101">
        <f>F7/B7-1</f>
        <v>0.044998691297819304</v>
      </c>
    </row>
    <row r="8" spans="1:7" ht="30" customHeight="1">
      <c r="A8" s="99" t="s">
        <v>12</v>
      </c>
      <c r="B8" s="100">
        <v>196879</v>
      </c>
      <c r="C8" s="100">
        <v>195429</v>
      </c>
      <c r="D8" s="100">
        <v>195429</v>
      </c>
      <c r="E8" s="100">
        <v>195429</v>
      </c>
      <c r="F8" s="100">
        <f>'附表2'!I5</f>
        <v>208778</v>
      </c>
      <c r="G8" s="101">
        <f>F8/B8-1</f>
        <v>0.060438137129912306</v>
      </c>
    </row>
    <row r="9" spans="1:7" ht="30" customHeight="1">
      <c r="A9" s="122"/>
      <c r="B9" s="122"/>
      <c r="C9" s="122"/>
      <c r="D9" s="122"/>
      <c r="E9" s="122"/>
      <c r="F9" s="122"/>
      <c r="G9" s="122"/>
    </row>
    <row r="10" spans="1:7" ht="30" customHeight="1">
      <c r="A10" s="97" t="s">
        <v>13</v>
      </c>
      <c r="G10" s="98"/>
    </row>
    <row r="11" spans="1:7" ht="30" customHeight="1">
      <c r="A11" s="123" t="s">
        <v>3</v>
      </c>
      <c r="B11" s="125" t="s">
        <v>4</v>
      </c>
      <c r="C11" s="121" t="s">
        <v>353</v>
      </c>
      <c r="D11" s="121"/>
      <c r="E11" s="121"/>
      <c r="F11" s="121"/>
      <c r="G11" s="121"/>
    </row>
    <row r="12" spans="1:7" ht="60" customHeight="1">
      <c r="A12" s="124"/>
      <c r="B12" s="126"/>
      <c r="C12" s="99" t="s">
        <v>6</v>
      </c>
      <c r="D12" s="99" t="s">
        <v>7</v>
      </c>
      <c r="E12" s="99" t="s">
        <v>8</v>
      </c>
      <c r="F12" s="99" t="s">
        <v>9</v>
      </c>
      <c r="G12" s="99" t="s">
        <v>10</v>
      </c>
    </row>
    <row r="13" spans="1:7" ht="30" customHeight="1">
      <c r="A13" s="99" t="s">
        <v>14</v>
      </c>
      <c r="B13" s="100">
        <v>195624</v>
      </c>
      <c r="C13" s="100">
        <v>182363</v>
      </c>
      <c r="D13" s="100">
        <v>182363</v>
      </c>
      <c r="E13" s="100">
        <v>182363</v>
      </c>
      <c r="F13" s="100">
        <f>'附表6'!D5</f>
        <v>167107</v>
      </c>
      <c r="G13" s="101">
        <f>F13/B13-1</f>
        <v>-0.14577454709033655</v>
      </c>
    </row>
    <row r="14" spans="1:7" ht="30" customHeight="1">
      <c r="A14" s="99" t="s">
        <v>15</v>
      </c>
      <c r="B14" s="100">
        <v>246266</v>
      </c>
      <c r="C14" s="100">
        <v>351875</v>
      </c>
      <c r="D14" s="100">
        <v>349293</v>
      </c>
      <c r="E14" s="100">
        <v>379421</v>
      </c>
      <c r="F14" s="100">
        <f>'附表6'!I5</f>
        <v>327265.5</v>
      </c>
      <c r="G14" s="101">
        <f>F14/B14-1</f>
        <v>0.32891060885384094</v>
      </c>
    </row>
    <row r="75" spans="3:6" ht="30" customHeight="1">
      <c r="C75" s="102"/>
      <c r="D75" s="102"/>
      <c r="E75" s="93"/>
      <c r="F75" s="93"/>
    </row>
  </sheetData>
  <sheetProtection/>
  <mergeCells count="8">
    <mergeCell ref="A3:G3"/>
    <mergeCell ref="C5:G5"/>
    <mergeCell ref="A9:G9"/>
    <mergeCell ref="C11:G11"/>
    <mergeCell ref="A5:A6"/>
    <mergeCell ref="A11:A12"/>
    <mergeCell ref="B5:B6"/>
    <mergeCell ref="B11:B12"/>
  </mergeCells>
  <printOptions horizontalCentered="1"/>
  <pageMargins left="0.7076388888888889" right="0.7076388888888889" top="0.7479166666666667" bottom="0.7479166666666667" header="0.3138888888888889" footer="0.3138888888888889"/>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L40"/>
  <sheetViews>
    <sheetView zoomScalePageLayoutView="0" workbookViewId="0" topLeftCell="A1">
      <selection activeCell="A1" sqref="A1:J1"/>
    </sheetView>
  </sheetViews>
  <sheetFormatPr defaultColWidth="9.140625" defaultRowHeight="12"/>
  <cols>
    <col min="1" max="1" width="35.7109375" style="74" customWidth="1"/>
    <col min="2" max="5" width="15.7109375" style="74" customWidth="1"/>
    <col min="6" max="6" width="38.421875" style="74" customWidth="1"/>
    <col min="7" max="7" width="14.8515625" style="74" customWidth="1"/>
    <col min="8" max="10" width="15.7109375" style="74" customWidth="1"/>
    <col min="11" max="11" width="9.140625" style="74" customWidth="1"/>
    <col min="12" max="12" width="11.00390625" style="74" customWidth="1"/>
    <col min="13" max="16384" width="9.140625" style="74" customWidth="1"/>
  </cols>
  <sheetData>
    <row r="1" spans="1:10" ht="27">
      <c r="A1" s="127" t="s">
        <v>404</v>
      </c>
      <c r="B1" s="127"/>
      <c r="C1" s="127"/>
      <c r="D1" s="127"/>
      <c r="E1" s="127"/>
      <c r="F1" s="127"/>
      <c r="G1" s="127"/>
      <c r="H1" s="127"/>
      <c r="I1" s="127"/>
      <c r="J1" s="127"/>
    </row>
    <row r="2" ht="14.25">
      <c r="J2" s="75" t="s">
        <v>16</v>
      </c>
    </row>
    <row r="3" spans="1:10" ht="14.25">
      <c r="A3" s="128" t="s">
        <v>17</v>
      </c>
      <c r="B3" s="129"/>
      <c r="C3" s="129"/>
      <c r="D3" s="129"/>
      <c r="E3" s="130"/>
      <c r="F3" s="131"/>
      <c r="G3" s="131"/>
      <c r="H3" s="131"/>
      <c r="I3" s="131"/>
      <c r="J3" s="131"/>
    </row>
    <row r="4" spans="1:10" ht="48.75" customHeight="1">
      <c r="A4" s="76" t="s">
        <v>18</v>
      </c>
      <c r="B4" s="76" t="s">
        <v>19</v>
      </c>
      <c r="C4" s="76" t="s">
        <v>20</v>
      </c>
      <c r="D4" s="76" t="s">
        <v>9</v>
      </c>
      <c r="E4" s="76" t="s">
        <v>21</v>
      </c>
      <c r="F4" s="76" t="s">
        <v>22</v>
      </c>
      <c r="G4" s="76" t="s">
        <v>19</v>
      </c>
      <c r="H4" s="76" t="s">
        <v>20</v>
      </c>
      <c r="I4" s="76" t="s">
        <v>9</v>
      </c>
      <c r="J4" s="76" t="s">
        <v>21</v>
      </c>
    </row>
    <row r="5" spans="1:10" ht="15">
      <c r="A5" s="77" t="s">
        <v>11</v>
      </c>
      <c r="B5" s="78">
        <v>145182</v>
      </c>
      <c r="C5" s="78">
        <v>151715</v>
      </c>
      <c r="D5" s="78">
        <v>151715</v>
      </c>
      <c r="E5" s="79">
        <f>D5/B5-1</f>
        <v>0.044998691297819304</v>
      </c>
      <c r="F5" s="77" t="s">
        <v>12</v>
      </c>
      <c r="G5" s="78">
        <v>196879</v>
      </c>
      <c r="H5" s="78">
        <v>195429.01</v>
      </c>
      <c r="I5" s="80">
        <f>SUM(I6:I29)</f>
        <v>208778</v>
      </c>
      <c r="J5" s="79">
        <f>I5/G5-1</f>
        <v>0.060438137129912306</v>
      </c>
    </row>
    <row r="6" spans="1:12" ht="15">
      <c r="A6" s="77" t="s">
        <v>23</v>
      </c>
      <c r="B6" s="78">
        <v>125067</v>
      </c>
      <c r="C6" s="78">
        <v>131320</v>
      </c>
      <c r="D6" s="78">
        <v>127568</v>
      </c>
      <c r="E6" s="79">
        <f aca="true" t="shared" si="0" ref="E6:E37">D6/B6-1</f>
        <v>0.01999728145713897</v>
      </c>
      <c r="F6" s="81" t="s">
        <v>24</v>
      </c>
      <c r="G6" s="82">
        <v>29330</v>
      </c>
      <c r="H6" s="83">
        <v>33746.09</v>
      </c>
      <c r="I6" s="84">
        <v>32705</v>
      </c>
      <c r="J6" s="79">
        <f>I6/G6-1</f>
        <v>0.1150698943061712</v>
      </c>
      <c r="L6" s="85"/>
    </row>
    <row r="7" spans="1:12" ht="15">
      <c r="A7" s="86" t="s">
        <v>25</v>
      </c>
      <c r="B7" s="82">
        <v>44497</v>
      </c>
      <c r="C7" s="83">
        <v>46172</v>
      </c>
      <c r="D7" s="83">
        <v>46789</v>
      </c>
      <c r="E7" s="79">
        <f t="shared" si="0"/>
        <v>0.051509090500483135</v>
      </c>
      <c r="F7" s="81" t="s">
        <v>26</v>
      </c>
      <c r="G7" s="82">
        <v>0</v>
      </c>
      <c r="H7" s="83"/>
      <c r="I7" s="84"/>
      <c r="J7" s="79"/>
      <c r="L7" s="85"/>
    </row>
    <row r="8" spans="1:12" ht="15">
      <c r="A8" s="86" t="s">
        <v>27</v>
      </c>
      <c r="B8" s="82">
        <v>0</v>
      </c>
      <c r="C8" s="83">
        <v>0</v>
      </c>
      <c r="D8" s="83">
        <v>0</v>
      </c>
      <c r="E8" s="79"/>
      <c r="F8" s="81" t="s">
        <v>28</v>
      </c>
      <c r="G8" s="82">
        <v>464</v>
      </c>
      <c r="H8" s="83">
        <v>692.32</v>
      </c>
      <c r="I8" s="84">
        <v>691</v>
      </c>
      <c r="J8" s="79">
        <f aca="true" t="shared" si="1" ref="J8:J25">I8/G8-1</f>
        <v>0.4892241379310345</v>
      </c>
      <c r="L8" s="85"/>
    </row>
    <row r="9" spans="1:12" ht="15">
      <c r="A9" s="86" t="s">
        <v>29</v>
      </c>
      <c r="B9" s="82">
        <v>13003</v>
      </c>
      <c r="C9" s="83">
        <v>13887</v>
      </c>
      <c r="D9" s="83">
        <v>14564.198337062513</v>
      </c>
      <c r="E9" s="79">
        <f t="shared" si="0"/>
        <v>0.12006447258805752</v>
      </c>
      <c r="F9" s="81" t="s">
        <v>30</v>
      </c>
      <c r="G9" s="82">
        <v>18188</v>
      </c>
      <c r="H9" s="83">
        <v>21223.15</v>
      </c>
      <c r="I9" s="84">
        <v>19004</v>
      </c>
      <c r="J9" s="79">
        <f t="shared" si="1"/>
        <v>0.044864745986364696</v>
      </c>
      <c r="L9" s="85"/>
    </row>
    <row r="10" spans="1:12" ht="15">
      <c r="A10" s="86" t="s">
        <v>31</v>
      </c>
      <c r="B10" s="82">
        <v>2936</v>
      </c>
      <c r="C10" s="83">
        <v>3100</v>
      </c>
      <c r="D10" s="83">
        <v>3128.031306685819</v>
      </c>
      <c r="E10" s="79">
        <f t="shared" si="0"/>
        <v>0.06540575840797636</v>
      </c>
      <c r="F10" s="81" t="s">
        <v>32</v>
      </c>
      <c r="G10" s="82">
        <v>38072</v>
      </c>
      <c r="H10" s="83">
        <v>40688.45</v>
      </c>
      <c r="I10" s="84">
        <v>38155</v>
      </c>
      <c r="J10" s="79">
        <f t="shared" si="1"/>
        <v>0.0021800798487077166</v>
      </c>
      <c r="L10" s="85"/>
    </row>
    <row r="11" spans="1:12" ht="15">
      <c r="A11" s="86" t="s">
        <v>33</v>
      </c>
      <c r="B11" s="82">
        <v>12322</v>
      </c>
      <c r="C11" s="83">
        <v>11829</v>
      </c>
      <c r="D11" s="83">
        <v>12304.216273951917</v>
      </c>
      <c r="E11" s="79">
        <f t="shared" si="0"/>
        <v>-0.0014432499633243445</v>
      </c>
      <c r="F11" s="81" t="s">
        <v>34</v>
      </c>
      <c r="G11" s="82">
        <v>16022</v>
      </c>
      <c r="H11" s="83">
        <v>14521.36</v>
      </c>
      <c r="I11" s="84">
        <v>16306</v>
      </c>
      <c r="J11" s="79">
        <f t="shared" si="1"/>
        <v>0.017725627262514143</v>
      </c>
      <c r="L11" s="85"/>
    </row>
    <row r="12" spans="1:12" ht="15">
      <c r="A12" s="86" t="s">
        <v>35</v>
      </c>
      <c r="B12" s="82">
        <v>10973</v>
      </c>
      <c r="C12" s="83">
        <v>8831</v>
      </c>
      <c r="D12" s="83">
        <v>9316</v>
      </c>
      <c r="E12" s="79">
        <f t="shared" si="0"/>
        <v>-0.15100701722409549</v>
      </c>
      <c r="F12" s="81" t="s">
        <v>36</v>
      </c>
      <c r="G12" s="82">
        <v>6330</v>
      </c>
      <c r="H12" s="83">
        <v>6202.18</v>
      </c>
      <c r="I12" s="84">
        <v>6238</v>
      </c>
      <c r="J12" s="79">
        <f t="shared" si="1"/>
        <v>-0.01453396524486572</v>
      </c>
      <c r="L12" s="85"/>
    </row>
    <row r="13" spans="1:12" ht="15">
      <c r="A13" s="86" t="s">
        <v>37</v>
      </c>
      <c r="B13" s="82">
        <v>2507</v>
      </c>
      <c r="C13" s="83">
        <v>2532</v>
      </c>
      <c r="D13" s="83">
        <v>2491.3835529405264</v>
      </c>
      <c r="E13" s="79">
        <f t="shared" si="0"/>
        <v>-0.006229137239518789</v>
      </c>
      <c r="F13" s="81" t="s">
        <v>38</v>
      </c>
      <c r="G13" s="82">
        <v>26411</v>
      </c>
      <c r="H13" s="83">
        <v>26406.66</v>
      </c>
      <c r="I13" s="84">
        <v>31238</v>
      </c>
      <c r="J13" s="79">
        <f t="shared" si="1"/>
        <v>0.18276475710878048</v>
      </c>
      <c r="L13" s="85"/>
    </row>
    <row r="14" spans="1:12" ht="15">
      <c r="A14" s="86" t="s">
        <v>39</v>
      </c>
      <c r="B14" s="82">
        <v>4805</v>
      </c>
      <c r="C14" s="83">
        <v>4112</v>
      </c>
      <c r="D14" s="83">
        <v>3264</v>
      </c>
      <c r="E14" s="79">
        <f t="shared" si="0"/>
        <v>-0.3207075962539022</v>
      </c>
      <c r="F14" s="81" t="s">
        <v>40</v>
      </c>
      <c r="G14" s="82">
        <v>16107</v>
      </c>
      <c r="H14" s="83">
        <v>16346.55</v>
      </c>
      <c r="I14" s="84">
        <v>17588</v>
      </c>
      <c r="J14" s="79">
        <f t="shared" si="1"/>
        <v>0.09194760042217665</v>
      </c>
      <c r="L14" s="85"/>
    </row>
    <row r="15" spans="1:12" ht="15">
      <c r="A15" s="86" t="s">
        <v>41</v>
      </c>
      <c r="B15" s="82">
        <v>8970</v>
      </c>
      <c r="C15" s="83">
        <v>9678</v>
      </c>
      <c r="D15" s="83">
        <v>11489.025238713479</v>
      </c>
      <c r="E15" s="79">
        <f t="shared" si="0"/>
        <v>0.2808277858097523</v>
      </c>
      <c r="F15" s="81" t="s">
        <v>42</v>
      </c>
      <c r="G15" s="82">
        <v>12117</v>
      </c>
      <c r="H15" s="83">
        <v>4855.14</v>
      </c>
      <c r="I15" s="84">
        <v>2968</v>
      </c>
      <c r="J15" s="79">
        <f t="shared" si="1"/>
        <v>-0.755054881571346</v>
      </c>
      <c r="L15" s="85"/>
    </row>
    <row r="16" spans="1:12" ht="15">
      <c r="A16" s="86" t="s">
        <v>43</v>
      </c>
      <c r="B16" s="82">
        <v>2168</v>
      </c>
      <c r="C16" s="83">
        <v>2212</v>
      </c>
      <c r="D16" s="83">
        <v>2526.6223584983836</v>
      </c>
      <c r="E16" s="79">
        <f t="shared" si="0"/>
        <v>0.16541621701954967</v>
      </c>
      <c r="F16" s="81" t="s">
        <v>44</v>
      </c>
      <c r="G16" s="82">
        <v>8201</v>
      </c>
      <c r="H16" s="83">
        <v>6595.57</v>
      </c>
      <c r="I16" s="84">
        <v>7822</v>
      </c>
      <c r="J16" s="79">
        <f t="shared" si="1"/>
        <v>-0.04621387635654184</v>
      </c>
      <c r="L16" s="85"/>
    </row>
    <row r="17" spans="1:12" ht="15">
      <c r="A17" s="86" t="s">
        <v>45</v>
      </c>
      <c r="B17" s="82">
        <v>6236</v>
      </c>
      <c r="C17" s="83">
        <v>4045</v>
      </c>
      <c r="D17" s="83">
        <v>1436</v>
      </c>
      <c r="E17" s="79">
        <f t="shared" si="0"/>
        <v>-0.7697241821680565</v>
      </c>
      <c r="F17" s="81" t="s">
        <v>46</v>
      </c>
      <c r="G17" s="82">
        <v>6275</v>
      </c>
      <c r="H17" s="83">
        <v>5641.91</v>
      </c>
      <c r="I17" s="84">
        <v>7448</v>
      </c>
      <c r="J17" s="79">
        <f t="shared" si="1"/>
        <v>0.18693227091633458</v>
      </c>
      <c r="L17" s="85"/>
    </row>
    <row r="18" spans="1:12" ht="15">
      <c r="A18" s="86" t="s">
        <v>47</v>
      </c>
      <c r="B18" s="82">
        <v>16456</v>
      </c>
      <c r="C18" s="83">
        <v>24580</v>
      </c>
      <c r="D18" s="83">
        <v>20027.387825382357</v>
      </c>
      <c r="E18" s="79">
        <f t="shared" si="0"/>
        <v>0.21702648428429483</v>
      </c>
      <c r="F18" s="81" t="s">
        <v>48</v>
      </c>
      <c r="G18" s="82">
        <v>1791</v>
      </c>
      <c r="H18" s="83">
        <v>1900</v>
      </c>
      <c r="I18" s="84">
        <v>3444</v>
      </c>
      <c r="J18" s="79">
        <f t="shared" si="1"/>
        <v>0.9229480737018425</v>
      </c>
      <c r="L18" s="85"/>
    </row>
    <row r="19" spans="1:12" ht="15">
      <c r="A19" s="86" t="s">
        <v>49</v>
      </c>
      <c r="B19" s="82">
        <v>178</v>
      </c>
      <c r="C19" s="83">
        <v>342</v>
      </c>
      <c r="D19" s="83">
        <v>227.87760927414527</v>
      </c>
      <c r="E19" s="79">
        <f t="shared" si="0"/>
        <v>0.2802112880569958</v>
      </c>
      <c r="F19" s="81" t="s">
        <v>50</v>
      </c>
      <c r="G19" s="82">
        <v>4759</v>
      </c>
      <c r="H19" s="83">
        <v>198.1</v>
      </c>
      <c r="I19" s="84">
        <v>2075</v>
      </c>
      <c r="J19" s="79">
        <f t="shared" si="1"/>
        <v>-0.5639840302584577</v>
      </c>
      <c r="L19" s="85"/>
    </row>
    <row r="20" spans="1:12" ht="15">
      <c r="A20" s="86" t="s">
        <v>51</v>
      </c>
      <c r="B20" s="82">
        <v>16</v>
      </c>
      <c r="C20" s="83">
        <v>0</v>
      </c>
      <c r="D20" s="83">
        <v>4.698507407714335</v>
      </c>
      <c r="E20" s="79">
        <f t="shared" si="0"/>
        <v>-0.7063432870178541</v>
      </c>
      <c r="F20" s="81" t="s">
        <v>52</v>
      </c>
      <c r="G20" s="82">
        <v>1368</v>
      </c>
      <c r="H20" s="83">
        <v>180</v>
      </c>
      <c r="I20" s="84">
        <v>4482</v>
      </c>
      <c r="J20" s="79">
        <f t="shared" si="1"/>
        <v>2.276315789473684</v>
      </c>
      <c r="L20" s="85"/>
    </row>
    <row r="21" spans="1:12" ht="15">
      <c r="A21" s="86"/>
      <c r="B21" s="82"/>
      <c r="C21" s="82"/>
      <c r="D21" s="82"/>
      <c r="E21" s="79"/>
      <c r="F21" s="81" t="s">
        <v>53</v>
      </c>
      <c r="G21" s="82">
        <v>33</v>
      </c>
      <c r="H21" s="83"/>
      <c r="I21" s="84">
        <f>5+2000</f>
        <v>2005</v>
      </c>
      <c r="J21" s="79">
        <f t="shared" si="1"/>
        <v>59.75757575757576</v>
      </c>
      <c r="L21" s="85"/>
    </row>
    <row r="22" spans="1:12" ht="17.25" customHeight="1">
      <c r="A22" s="77" t="s">
        <v>54</v>
      </c>
      <c r="B22" s="78">
        <v>20115</v>
      </c>
      <c r="C22" s="78">
        <v>20395</v>
      </c>
      <c r="D22" s="78">
        <v>24147</v>
      </c>
      <c r="E22" s="79">
        <f t="shared" si="0"/>
        <v>0.20044742729306497</v>
      </c>
      <c r="F22" s="81" t="s">
        <v>55</v>
      </c>
      <c r="G22" s="82">
        <v>1237</v>
      </c>
      <c r="H22" s="83">
        <v>2161.95</v>
      </c>
      <c r="I22" s="84">
        <v>1900</v>
      </c>
      <c r="J22" s="79">
        <f t="shared" si="1"/>
        <v>0.5359741309620047</v>
      </c>
      <c r="L22" s="85"/>
    </row>
    <row r="23" spans="1:12" ht="33.75" customHeight="1">
      <c r="A23" s="86" t="s">
        <v>56</v>
      </c>
      <c r="B23" s="82">
        <v>10995</v>
      </c>
      <c r="C23" s="83">
        <v>10750</v>
      </c>
      <c r="D23" s="83">
        <v>13965</v>
      </c>
      <c r="E23" s="79">
        <f t="shared" si="0"/>
        <v>0.2701227830832196</v>
      </c>
      <c r="F23" s="81" t="s">
        <v>57</v>
      </c>
      <c r="G23" s="82">
        <v>5667</v>
      </c>
      <c r="H23" s="83">
        <v>6920.14</v>
      </c>
      <c r="I23" s="84">
        <v>9596</v>
      </c>
      <c r="J23" s="79">
        <f t="shared" si="1"/>
        <v>0.6933121581083466</v>
      </c>
      <c r="L23" s="85"/>
    </row>
    <row r="24" spans="1:12" ht="18" customHeight="1">
      <c r="A24" s="86" t="s">
        <v>58</v>
      </c>
      <c r="B24" s="82">
        <v>2603</v>
      </c>
      <c r="C24" s="83">
        <v>1850</v>
      </c>
      <c r="D24" s="83">
        <v>1646</v>
      </c>
      <c r="E24" s="79">
        <f t="shared" si="0"/>
        <v>-0.36765270841336917</v>
      </c>
      <c r="F24" s="81" t="s">
        <v>59</v>
      </c>
      <c r="G24" s="82">
        <v>6</v>
      </c>
      <c r="H24" s="83">
        <v>4.25</v>
      </c>
      <c r="I24" s="84">
        <v>6</v>
      </c>
      <c r="J24" s="79">
        <f t="shared" si="1"/>
        <v>0</v>
      </c>
      <c r="L24" s="85"/>
    </row>
    <row r="25" spans="1:12" ht="18.75" customHeight="1">
      <c r="A25" s="86" t="s">
        <v>60</v>
      </c>
      <c r="B25" s="82">
        <v>1647</v>
      </c>
      <c r="C25" s="83">
        <v>2100</v>
      </c>
      <c r="D25" s="83">
        <v>2182</v>
      </c>
      <c r="E25" s="79">
        <f t="shared" si="0"/>
        <v>0.32483302975106243</v>
      </c>
      <c r="F25" s="81" t="s">
        <v>61</v>
      </c>
      <c r="G25" s="82">
        <v>1939</v>
      </c>
      <c r="H25" s="83">
        <v>3014.19</v>
      </c>
      <c r="I25" s="84">
        <v>3076</v>
      </c>
      <c r="J25" s="79">
        <f t="shared" si="1"/>
        <v>0.5863847343991748</v>
      </c>
      <c r="L25" s="85"/>
    </row>
    <row r="26" spans="1:12" ht="15">
      <c r="A26" s="86" t="s">
        <v>62</v>
      </c>
      <c r="B26" s="82">
        <v>504</v>
      </c>
      <c r="C26" s="83">
        <v>4000</v>
      </c>
      <c r="D26" s="83">
        <v>3625</v>
      </c>
      <c r="E26" s="79">
        <f t="shared" si="0"/>
        <v>6.192460317460317</v>
      </c>
      <c r="F26" s="81" t="s">
        <v>63</v>
      </c>
      <c r="G26" s="82">
        <v>0</v>
      </c>
      <c r="H26" s="83">
        <v>1600</v>
      </c>
      <c r="I26" s="84"/>
      <c r="J26" s="79"/>
      <c r="L26" s="85"/>
    </row>
    <row r="27" spans="1:12" ht="30">
      <c r="A27" s="86" t="s">
        <v>64</v>
      </c>
      <c r="B27" s="82">
        <v>4374</v>
      </c>
      <c r="C27" s="83">
        <v>1695</v>
      </c>
      <c r="D27" s="83">
        <v>2448</v>
      </c>
      <c r="E27" s="79">
        <f t="shared" si="0"/>
        <v>-0.4403292181069959</v>
      </c>
      <c r="F27" s="81" t="s">
        <v>65</v>
      </c>
      <c r="G27" s="82">
        <v>449</v>
      </c>
      <c r="H27" s="83">
        <v>500</v>
      </c>
      <c r="I27" s="84"/>
      <c r="J27" s="79">
        <f>I27/G27-1</f>
        <v>-1</v>
      </c>
      <c r="L27" s="85"/>
    </row>
    <row r="28" spans="1:10" ht="15">
      <c r="A28" s="86" t="s">
        <v>66</v>
      </c>
      <c r="B28" s="82">
        <v>-8</v>
      </c>
      <c r="C28" s="82"/>
      <c r="D28" s="82">
        <v>281</v>
      </c>
      <c r="E28" s="79">
        <f t="shared" si="0"/>
        <v>-36.125</v>
      </c>
      <c r="F28" s="81" t="s">
        <v>67</v>
      </c>
      <c r="G28" s="82">
        <v>2112</v>
      </c>
      <c r="H28" s="83">
        <v>2030</v>
      </c>
      <c r="I28" s="84">
        <v>2030</v>
      </c>
      <c r="J28" s="79">
        <f>I28/G28-1</f>
        <v>-0.03882575757575757</v>
      </c>
    </row>
    <row r="29" spans="1:10" ht="15">
      <c r="A29" s="86"/>
      <c r="B29" s="82"/>
      <c r="C29" s="82"/>
      <c r="D29" s="82"/>
      <c r="E29" s="79"/>
      <c r="F29" s="81" t="s">
        <v>68</v>
      </c>
      <c r="G29" s="82">
        <v>1</v>
      </c>
      <c r="H29" s="83">
        <v>1</v>
      </c>
      <c r="I29" s="84">
        <v>1</v>
      </c>
      <c r="J29" s="79">
        <f>I29/G29-1</f>
        <v>0</v>
      </c>
    </row>
    <row r="30" spans="1:10" ht="15">
      <c r="A30" s="86"/>
      <c r="B30" s="82"/>
      <c r="C30" s="82"/>
      <c r="D30" s="82"/>
      <c r="E30" s="79"/>
      <c r="F30" s="81"/>
      <c r="G30" s="82">
        <v>0</v>
      </c>
      <c r="H30" s="82"/>
      <c r="I30" s="84"/>
      <c r="J30" s="79"/>
    </row>
    <row r="31" spans="1:10" ht="15">
      <c r="A31" s="86"/>
      <c r="B31" s="82"/>
      <c r="C31" s="82"/>
      <c r="D31" s="82"/>
      <c r="E31" s="79"/>
      <c r="F31" s="82"/>
      <c r="G31" s="82">
        <v>0</v>
      </c>
      <c r="H31" s="82"/>
      <c r="I31" s="84"/>
      <c r="J31" s="79"/>
    </row>
    <row r="32" spans="1:10" ht="15">
      <c r="A32" s="77" t="s">
        <v>69</v>
      </c>
      <c r="B32" s="78">
        <v>1309</v>
      </c>
      <c r="C32" s="78">
        <v>-0.269999999989523</v>
      </c>
      <c r="D32" s="78">
        <v>105</v>
      </c>
      <c r="E32" s="79">
        <f t="shared" si="0"/>
        <v>-0.9197860962566845</v>
      </c>
      <c r="F32" s="78" t="s">
        <v>70</v>
      </c>
      <c r="G32" s="78">
        <v>50070</v>
      </c>
      <c r="H32" s="78">
        <v>57469.28</v>
      </c>
      <c r="I32" s="80">
        <f>79963+950+3000</f>
        <v>83913</v>
      </c>
      <c r="J32" s="79">
        <f>I32/G32-1</f>
        <v>0.6759137207908927</v>
      </c>
    </row>
    <row r="33" spans="1:12" ht="15">
      <c r="A33" s="77" t="s">
        <v>71</v>
      </c>
      <c r="B33" s="78">
        <v>78877</v>
      </c>
      <c r="C33" s="78">
        <v>53588.36</v>
      </c>
      <c r="D33" s="78">
        <f>90511+11050-4000-7953+3000</f>
        <v>92608</v>
      </c>
      <c r="E33" s="79">
        <f t="shared" si="0"/>
        <v>0.17408116434448573</v>
      </c>
      <c r="F33" s="78" t="s">
        <v>72</v>
      </c>
      <c r="G33" s="78">
        <v>2918</v>
      </c>
      <c r="H33" s="87">
        <v>2585</v>
      </c>
      <c r="I33" s="88">
        <v>2585</v>
      </c>
      <c r="J33" s="79">
        <f>I33/G33-1</f>
        <v>-0.11411925976696369</v>
      </c>
      <c r="L33" s="89"/>
    </row>
    <row r="34" spans="1:10" ht="15">
      <c r="A34" s="77" t="s">
        <v>73</v>
      </c>
      <c r="B34" s="78">
        <v>0</v>
      </c>
      <c r="C34" s="87"/>
      <c r="D34" s="87"/>
      <c r="E34" s="79"/>
      <c r="F34" s="78" t="s">
        <v>74</v>
      </c>
      <c r="G34" s="78">
        <v>6894</v>
      </c>
      <c r="H34" s="87"/>
      <c r="I34" s="88">
        <v>1366</v>
      </c>
      <c r="J34" s="79">
        <f>I34/G34-1</f>
        <v>-0.8018566869741804</v>
      </c>
    </row>
    <row r="35" spans="1:10" ht="15">
      <c r="A35" s="77" t="s">
        <v>75</v>
      </c>
      <c r="B35" s="78">
        <v>11831</v>
      </c>
      <c r="C35" s="87">
        <v>6694</v>
      </c>
      <c r="D35" s="87">
        <v>6694</v>
      </c>
      <c r="E35" s="79">
        <f t="shared" si="0"/>
        <v>-0.43419829262108023</v>
      </c>
      <c r="F35" s="78" t="s">
        <v>76</v>
      </c>
      <c r="G35" s="78">
        <v>0</v>
      </c>
      <c r="H35" s="87"/>
      <c r="I35" s="88"/>
      <c r="J35" s="79"/>
    </row>
    <row r="36" spans="1:10" ht="15">
      <c r="A36" s="77" t="s">
        <v>77</v>
      </c>
      <c r="B36" s="78">
        <v>19666.7</v>
      </c>
      <c r="C36" s="78">
        <v>43486</v>
      </c>
      <c r="D36" s="78">
        <f>35000+2358+2250+200+4212+1500</f>
        <v>45520</v>
      </c>
      <c r="E36" s="79">
        <f t="shared" si="0"/>
        <v>1.3145723481824607</v>
      </c>
      <c r="F36" s="78" t="s">
        <v>78</v>
      </c>
      <c r="G36" s="78">
        <v>105</v>
      </c>
      <c r="H36" s="78">
        <v>-0.200000000011642</v>
      </c>
      <c r="I36" s="80">
        <f>I37-I5-I32-I33-I34</f>
        <v>0</v>
      </c>
      <c r="J36" s="79">
        <f>I36/G36-1</f>
        <v>-1</v>
      </c>
    </row>
    <row r="37" spans="1:10" ht="15">
      <c r="A37" s="90" t="s">
        <v>79</v>
      </c>
      <c r="B37" s="78">
        <v>256865.7</v>
      </c>
      <c r="C37" s="78">
        <v>255483.09</v>
      </c>
      <c r="D37" s="78">
        <f>D5+D32+D33+D34+D35+D36</f>
        <v>296642</v>
      </c>
      <c r="E37" s="79">
        <f t="shared" si="0"/>
        <v>0.1548525163149459</v>
      </c>
      <c r="F37" s="91" t="s">
        <v>80</v>
      </c>
      <c r="G37" s="78">
        <v>256866</v>
      </c>
      <c r="H37" s="78">
        <v>255483.09</v>
      </c>
      <c r="I37" s="80">
        <f>D37</f>
        <v>296642</v>
      </c>
      <c r="J37" s="79">
        <f>I37/G37-1</f>
        <v>0.15485116753482364</v>
      </c>
    </row>
    <row r="38" ht="14.25" customHeight="1"/>
    <row r="39" ht="14.25" customHeight="1"/>
    <row r="40" ht="14.25">
      <c r="D40" s="89"/>
    </row>
  </sheetData>
  <sheetProtection/>
  <mergeCells count="3">
    <mergeCell ref="A1:J1"/>
    <mergeCell ref="A3:E3"/>
    <mergeCell ref="F3:J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alignWithMargins="0">
    <oddHeader>&amp;L附表2</oddHead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A1:IU54"/>
  <sheetViews>
    <sheetView zoomScaleSheetLayoutView="100" zoomScalePageLayoutView="0" workbookViewId="0" topLeftCell="A1">
      <pane ySplit="3" topLeftCell="A4" activePane="bottomLeft" state="frozen"/>
      <selection pane="topLeft" activeCell="A1" sqref="A1"/>
      <selection pane="bottomLeft" activeCell="C57" sqref="C57"/>
    </sheetView>
  </sheetViews>
  <sheetFormatPr defaultColWidth="9.00390625" defaultRowHeight="14.25" customHeight="1"/>
  <cols>
    <col min="1" max="1" width="27.57421875" style="6" customWidth="1"/>
    <col min="2" max="2" width="54.140625" style="6" customWidth="1"/>
    <col min="3" max="3" width="41.28125" style="6" customWidth="1"/>
    <col min="4" max="4" width="26.7109375" style="6" customWidth="1"/>
    <col min="5" max="253" width="9.00390625" style="6" customWidth="1"/>
    <col min="254" max="254" width="21.28125" style="6" customWidth="1"/>
    <col min="255" max="255" width="46.421875" style="6" customWidth="1"/>
    <col min="256" max="16384" width="9.00390625" style="1" customWidth="1"/>
  </cols>
  <sheetData>
    <row r="1" spans="1:255" ht="27" customHeight="1">
      <c r="A1" s="132" t="s">
        <v>81</v>
      </c>
      <c r="B1" s="132"/>
      <c r="C1" s="132"/>
      <c r="D1" s="13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4.25">
      <c r="A2" s="7"/>
      <c r="C2" s="7"/>
      <c r="D2" s="8" t="s">
        <v>16</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4.25">
      <c r="A3" s="2" t="s">
        <v>82</v>
      </c>
      <c r="B3" s="2" t="s">
        <v>83</v>
      </c>
      <c r="C3" s="2" t="s">
        <v>18</v>
      </c>
      <c r="D3" s="2" t="s">
        <v>84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4.25">
      <c r="A4" s="9" t="s">
        <v>85</v>
      </c>
      <c r="B4" s="4" t="s">
        <v>86</v>
      </c>
      <c r="C4" s="4" t="s">
        <v>87</v>
      </c>
      <c r="D4" s="15">
        <v>100</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28.5">
      <c r="A5" s="3" t="s">
        <v>88</v>
      </c>
      <c r="B5" s="13" t="s">
        <v>89</v>
      </c>
      <c r="C5" s="14" t="s">
        <v>90</v>
      </c>
      <c r="D5" s="15">
        <v>2730.48</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4.25">
      <c r="A6" s="3" t="s">
        <v>91</v>
      </c>
      <c r="B6" s="9" t="s">
        <v>92</v>
      </c>
      <c r="C6" s="5" t="s">
        <v>93</v>
      </c>
      <c r="D6" s="15">
        <v>100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4.25">
      <c r="A7" s="3" t="s">
        <v>91</v>
      </c>
      <c r="B7" s="9" t="s">
        <v>94</v>
      </c>
      <c r="C7" s="5" t="s">
        <v>93</v>
      </c>
      <c r="D7" s="15">
        <v>300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4.25">
      <c r="A8" s="3" t="s">
        <v>95</v>
      </c>
      <c r="B8" s="9" t="s">
        <v>96</v>
      </c>
      <c r="C8" s="10" t="s">
        <v>97</v>
      </c>
      <c r="D8" s="15">
        <v>7</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28.5">
      <c r="A9" s="3" t="s">
        <v>95</v>
      </c>
      <c r="B9" s="9" t="s">
        <v>98</v>
      </c>
      <c r="C9" s="10" t="s">
        <v>99</v>
      </c>
      <c r="D9" s="15">
        <v>32.1</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28.5">
      <c r="A10" s="3" t="s">
        <v>100</v>
      </c>
      <c r="B10" s="9" t="s">
        <v>101</v>
      </c>
      <c r="C10" s="10" t="s">
        <v>102</v>
      </c>
      <c r="D10" s="15">
        <v>46.4879</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4.25">
      <c r="A11" s="3" t="s">
        <v>103</v>
      </c>
      <c r="B11" s="9" t="s">
        <v>104</v>
      </c>
      <c r="C11" s="10" t="s">
        <v>87</v>
      </c>
      <c r="D11" s="15">
        <v>19.0125</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4.25">
      <c r="A12" s="3" t="s">
        <v>88</v>
      </c>
      <c r="B12" s="9" t="s">
        <v>105</v>
      </c>
      <c r="C12" s="10" t="s">
        <v>106</v>
      </c>
      <c r="D12" s="15">
        <v>10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28.5">
      <c r="A13" s="3" t="s">
        <v>107</v>
      </c>
      <c r="B13" s="9" t="s">
        <v>108</v>
      </c>
      <c r="C13" s="10" t="s">
        <v>109</v>
      </c>
      <c r="D13" s="15">
        <v>100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4.25">
      <c r="A14" s="3" t="s">
        <v>88</v>
      </c>
      <c r="B14" s="16" t="s">
        <v>110</v>
      </c>
      <c r="C14" s="10" t="s">
        <v>106</v>
      </c>
      <c r="D14" s="15">
        <v>2.3</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4.25">
      <c r="A15" s="3" t="s">
        <v>88</v>
      </c>
      <c r="B15" s="16" t="s">
        <v>111</v>
      </c>
      <c r="C15" s="10" t="s">
        <v>112</v>
      </c>
      <c r="D15" s="15">
        <v>0.732</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14.25">
      <c r="A16" s="3" t="s">
        <v>113</v>
      </c>
      <c r="B16" s="16" t="s">
        <v>114</v>
      </c>
      <c r="C16" s="10" t="s">
        <v>115</v>
      </c>
      <c r="D16" s="15">
        <v>342.31</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14.25">
      <c r="A17" s="3" t="s">
        <v>113</v>
      </c>
      <c r="B17" s="16" t="s">
        <v>114</v>
      </c>
      <c r="C17" s="10" t="s">
        <v>116</v>
      </c>
      <c r="D17" s="15">
        <v>92.33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4.25">
      <c r="A18" s="3" t="s">
        <v>113</v>
      </c>
      <c r="B18" s="16" t="s">
        <v>114</v>
      </c>
      <c r="C18" s="10" t="s">
        <v>117</v>
      </c>
      <c r="D18" s="15">
        <v>168.18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ht="14.25">
      <c r="A19" s="9" t="s">
        <v>118</v>
      </c>
      <c r="B19" s="9" t="s">
        <v>119</v>
      </c>
      <c r="C19" s="5" t="s">
        <v>120</v>
      </c>
      <c r="D19" s="15">
        <v>20</v>
      </c>
      <c r="E19" s="1"/>
      <c r="F19" s="1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4.25">
      <c r="A20" s="9" t="s">
        <v>121</v>
      </c>
      <c r="B20" s="9" t="s">
        <v>122</v>
      </c>
      <c r="C20" s="5" t="s">
        <v>123</v>
      </c>
      <c r="D20" s="15">
        <v>9</v>
      </c>
      <c r="E20" s="1"/>
      <c r="F20" s="1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ht="14.25">
      <c r="A21" s="3" t="s">
        <v>91</v>
      </c>
      <c r="B21" s="21" t="s">
        <v>124</v>
      </c>
      <c r="C21" s="20" t="s">
        <v>93</v>
      </c>
      <c r="D21" s="15">
        <v>217.214</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ht="27">
      <c r="A22" s="3" t="s">
        <v>91</v>
      </c>
      <c r="B22" s="21" t="s">
        <v>368</v>
      </c>
      <c r="C22" s="20" t="s">
        <v>93</v>
      </c>
      <c r="D22" s="15">
        <v>144.655</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ht="14.25">
      <c r="A23" s="3" t="s">
        <v>91</v>
      </c>
      <c r="B23" s="21" t="s">
        <v>125</v>
      </c>
      <c r="C23" s="20" t="s">
        <v>93</v>
      </c>
      <c r="D23" s="15">
        <v>120.057338</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ht="14.25">
      <c r="A24" s="3" t="s">
        <v>126</v>
      </c>
      <c r="B24" s="4" t="s">
        <v>127</v>
      </c>
      <c r="C24" s="4" t="s">
        <v>128</v>
      </c>
      <c r="D24" s="15">
        <v>30</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ht="28.5">
      <c r="A25" s="3" t="s">
        <v>91</v>
      </c>
      <c r="B25" s="4" t="s">
        <v>129</v>
      </c>
      <c r="C25" s="4" t="s">
        <v>130</v>
      </c>
      <c r="D25" s="15">
        <v>20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ht="14.25">
      <c r="A26" s="3" t="s">
        <v>113</v>
      </c>
      <c r="B26" s="16" t="s">
        <v>131</v>
      </c>
      <c r="C26" s="10" t="s">
        <v>117</v>
      </c>
      <c r="D26" s="72">
        <v>352.22</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ht="14.25">
      <c r="A27" s="12" t="s">
        <v>132</v>
      </c>
      <c r="B27" s="12" t="s">
        <v>133</v>
      </c>
      <c r="C27" s="10" t="s">
        <v>134</v>
      </c>
      <c r="D27" s="72">
        <v>98</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ht="14.25">
      <c r="A28" s="12" t="s">
        <v>126</v>
      </c>
      <c r="B28" s="12" t="s">
        <v>135</v>
      </c>
      <c r="C28" s="10" t="s">
        <v>136</v>
      </c>
      <c r="D28" s="72">
        <v>20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ht="14.25">
      <c r="A29" s="12" t="s">
        <v>100</v>
      </c>
      <c r="B29" s="12" t="s">
        <v>135</v>
      </c>
      <c r="C29" s="10" t="s">
        <v>102</v>
      </c>
      <c r="D29" s="72">
        <v>20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ht="14.25">
      <c r="A30" s="12" t="s">
        <v>91</v>
      </c>
      <c r="B30" s="12" t="s">
        <v>137</v>
      </c>
      <c r="C30" s="10" t="s">
        <v>138</v>
      </c>
      <c r="D30" s="72">
        <v>60</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ht="14.25">
      <c r="A31" s="12" t="s">
        <v>139</v>
      </c>
      <c r="B31" s="12" t="s">
        <v>140</v>
      </c>
      <c r="C31" s="10" t="s">
        <v>141</v>
      </c>
      <c r="D31" s="72">
        <v>50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ht="14.25">
      <c r="A32" s="9" t="s">
        <v>142</v>
      </c>
      <c r="B32" s="12" t="s">
        <v>143</v>
      </c>
      <c r="C32" s="10" t="s">
        <v>144</v>
      </c>
      <c r="D32" s="72">
        <v>43.2</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ht="14.25">
      <c r="A33" s="12" t="s">
        <v>145</v>
      </c>
      <c r="B33" s="12" t="s">
        <v>146</v>
      </c>
      <c r="C33" s="10" t="s">
        <v>147</v>
      </c>
      <c r="D33" s="72">
        <v>100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ht="28.5">
      <c r="A34" s="12" t="s">
        <v>95</v>
      </c>
      <c r="B34" s="22" t="s">
        <v>148</v>
      </c>
      <c r="C34" s="10" t="s">
        <v>149</v>
      </c>
      <c r="D34" s="72">
        <v>75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ht="14.25">
      <c r="A35" s="12" t="s">
        <v>150</v>
      </c>
      <c r="B35" s="12" t="s">
        <v>151</v>
      </c>
      <c r="C35" s="10" t="s">
        <v>152</v>
      </c>
      <c r="D35" s="72">
        <v>200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ht="14.25">
      <c r="A36" s="12" t="s">
        <v>145</v>
      </c>
      <c r="B36" s="12" t="s">
        <v>153</v>
      </c>
      <c r="C36" s="10" t="s">
        <v>154</v>
      </c>
      <c r="D36" s="72">
        <v>5.32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ht="14.25">
      <c r="A37" s="12" t="s">
        <v>100</v>
      </c>
      <c r="B37" s="12" t="s">
        <v>155</v>
      </c>
      <c r="C37" s="10" t="s">
        <v>156</v>
      </c>
      <c r="D37" s="72">
        <v>49</v>
      </c>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ht="14.25">
      <c r="A38" s="12" t="s">
        <v>369</v>
      </c>
      <c r="B38" s="12" t="s">
        <v>157</v>
      </c>
      <c r="C38" s="10" t="s">
        <v>158</v>
      </c>
      <c r="D38" s="72">
        <v>55.11</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ht="14.25">
      <c r="A39" s="12" t="s">
        <v>369</v>
      </c>
      <c r="B39" s="12" t="s">
        <v>159</v>
      </c>
      <c r="C39" s="10" t="s">
        <v>158</v>
      </c>
      <c r="D39" s="72">
        <v>104.37</v>
      </c>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ht="14.25">
      <c r="A40" s="12" t="s">
        <v>160</v>
      </c>
      <c r="B40" s="12" t="s">
        <v>161</v>
      </c>
      <c r="C40" s="10" t="s">
        <v>162</v>
      </c>
      <c r="D40" s="72">
        <v>79.83</v>
      </c>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ht="14.25">
      <c r="A41" s="12" t="s">
        <v>163</v>
      </c>
      <c r="B41" s="12" t="s">
        <v>161</v>
      </c>
      <c r="C41" s="10" t="s">
        <v>164</v>
      </c>
      <c r="D41" s="72">
        <v>420.17</v>
      </c>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ht="14.25">
      <c r="A42" s="12" t="s">
        <v>107</v>
      </c>
      <c r="B42" s="12" t="s">
        <v>165</v>
      </c>
      <c r="C42" s="10" t="s">
        <v>109</v>
      </c>
      <c r="D42" s="72">
        <v>280</v>
      </c>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ht="14.25">
      <c r="A43" s="12" t="s">
        <v>145</v>
      </c>
      <c r="B43" s="12" t="s">
        <v>166</v>
      </c>
      <c r="C43" s="10" t="s">
        <v>147</v>
      </c>
      <c r="D43" s="72">
        <v>50</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ht="14.25">
      <c r="A44" s="18" t="s">
        <v>145</v>
      </c>
      <c r="B44" s="21" t="s">
        <v>146</v>
      </c>
      <c r="C44" s="10" t="s">
        <v>147</v>
      </c>
      <c r="D44" s="72">
        <v>40</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ht="14.25">
      <c r="A45" s="18" t="s">
        <v>167</v>
      </c>
      <c r="B45" s="18" t="s">
        <v>168</v>
      </c>
      <c r="C45" s="10" t="s">
        <v>158</v>
      </c>
      <c r="D45" s="72">
        <v>9.17</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ht="14.25">
      <c r="A46" s="12" t="s">
        <v>169</v>
      </c>
      <c r="B46" s="18" t="s">
        <v>170</v>
      </c>
      <c r="C46" s="10" t="s">
        <v>171</v>
      </c>
      <c r="D46" s="72">
        <v>87.3802</v>
      </c>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ht="27">
      <c r="A47" s="12" t="s">
        <v>88</v>
      </c>
      <c r="B47" s="19" t="s">
        <v>172</v>
      </c>
      <c r="C47" s="10" t="s">
        <v>136</v>
      </c>
      <c r="D47" s="72">
        <v>273.347264</v>
      </c>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ht="14.25">
      <c r="A48" s="12" t="s">
        <v>118</v>
      </c>
      <c r="B48" s="19" t="s">
        <v>174</v>
      </c>
      <c r="C48" s="10" t="s">
        <v>175</v>
      </c>
      <c r="D48" s="72">
        <v>500</v>
      </c>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ht="14.25">
      <c r="A49" s="12" t="s">
        <v>173</v>
      </c>
      <c r="B49" s="19" t="s">
        <v>174</v>
      </c>
      <c r="C49" s="10" t="s">
        <v>175</v>
      </c>
      <c r="D49" s="72">
        <v>500</v>
      </c>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ht="14.25">
      <c r="A50" s="12" t="s">
        <v>176</v>
      </c>
      <c r="B50" s="19" t="s">
        <v>357</v>
      </c>
      <c r="C50" s="10" t="s">
        <v>365</v>
      </c>
      <c r="D50" s="72">
        <v>2000</v>
      </c>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ht="14.25">
      <c r="A51" s="12" t="s">
        <v>355</v>
      </c>
      <c r="B51" s="19" t="s">
        <v>177</v>
      </c>
      <c r="C51" s="10" t="s">
        <v>367</v>
      </c>
      <c r="D51" s="72">
        <v>9</v>
      </c>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ht="27">
      <c r="A52" s="12" t="s">
        <v>356</v>
      </c>
      <c r="B52" s="19" t="s">
        <v>178</v>
      </c>
      <c r="C52" s="10" t="s">
        <v>364</v>
      </c>
      <c r="D52" s="72">
        <v>310.876636</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ht="14.25">
      <c r="A53" s="12" t="s">
        <v>354</v>
      </c>
      <c r="B53" s="19" t="s">
        <v>179</v>
      </c>
      <c r="C53" s="10" t="s">
        <v>366</v>
      </c>
      <c r="D53" s="15">
        <v>43.791885</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ht="14.25">
      <c r="A54" s="133" t="s">
        <v>180</v>
      </c>
      <c r="B54" s="133"/>
      <c r="C54" s="133"/>
      <c r="D54" s="17">
        <f>SUM(D4:D53)</f>
        <v>10447.644723</v>
      </c>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sheetData>
  <sheetProtection/>
  <mergeCells count="2">
    <mergeCell ref="A1:D1"/>
    <mergeCell ref="A54:C54"/>
  </mergeCells>
  <printOptions horizontalCentered="1"/>
  <pageMargins left="0.5905511811023623" right="0.5905511811023623" top="1.3779527559055118" bottom="0.7874015748031497" header="1.1811023622047245" footer="0.31496062992125984"/>
  <pageSetup fitToHeight="1" fitToWidth="1" horizontalDpi="600" verticalDpi="600" orientation="portrait" paperSize="8" r:id="rId1"/>
  <headerFooter alignWithMargins="0">
    <oddHeader>&amp;L&amp;"宋体,加粗"&amp;20附表3</oddHeader>
  </headerFooter>
</worksheet>
</file>

<file path=xl/worksheets/sheet4.xml><?xml version="1.0" encoding="utf-8"?>
<worksheet xmlns="http://schemas.openxmlformats.org/spreadsheetml/2006/main" xmlns:r="http://schemas.openxmlformats.org/officeDocument/2006/relationships">
  <sheetPr>
    <tabColor indexed="10"/>
    <pageSetUpPr fitToPage="1"/>
  </sheetPr>
  <dimension ref="A1:IU22"/>
  <sheetViews>
    <sheetView zoomScaleSheetLayoutView="100" zoomScalePageLayoutView="0" workbookViewId="0" topLeftCell="A1">
      <selection activeCell="B9" sqref="B9"/>
    </sheetView>
  </sheetViews>
  <sheetFormatPr defaultColWidth="9.00390625" defaultRowHeight="14.25" customHeight="1"/>
  <cols>
    <col min="1" max="1" width="27.8515625" style="6" customWidth="1"/>
    <col min="2" max="2" width="52.28125" style="6" customWidth="1"/>
    <col min="3" max="3" width="37.7109375" style="6" customWidth="1"/>
    <col min="4" max="4" width="23.57421875" style="6" customWidth="1"/>
    <col min="5" max="249" width="9.00390625" style="6" customWidth="1"/>
    <col min="250" max="250" width="21.28125" style="6" customWidth="1"/>
    <col min="251" max="251" width="46.421875" style="6" customWidth="1"/>
    <col min="252" max="252" width="35.00390625" style="6" customWidth="1"/>
    <col min="253" max="253" width="21.28125" style="6" customWidth="1"/>
    <col min="254" max="254" width="29.28125" style="6" customWidth="1"/>
    <col min="255" max="255" width="18.140625" style="6" customWidth="1"/>
    <col min="256" max="16384" width="9.00390625" style="1" customWidth="1"/>
  </cols>
  <sheetData>
    <row r="1" spans="1:255" ht="27" customHeight="1">
      <c r="A1" s="132" t="s">
        <v>407</v>
      </c>
      <c r="B1" s="132"/>
      <c r="C1" s="132"/>
      <c r="D1" s="13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4.25">
      <c r="A2" s="7"/>
      <c r="C2" s="7"/>
      <c r="D2" s="8" t="s">
        <v>16</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5.75" customHeight="1">
      <c r="A3" s="2" t="s">
        <v>82</v>
      </c>
      <c r="B3" s="2" t="s">
        <v>408</v>
      </c>
      <c r="C3" s="2" t="s">
        <v>18</v>
      </c>
      <c r="D3" s="2" t="s">
        <v>84</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5.75" customHeight="1">
      <c r="A4" s="5" t="s">
        <v>181</v>
      </c>
      <c r="B4" s="23" t="s">
        <v>406</v>
      </c>
      <c r="C4" s="23" t="s">
        <v>158</v>
      </c>
      <c r="D4" s="25">
        <f>(4000000-770980)/10000</f>
        <v>322.902</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5.75" customHeight="1">
      <c r="A5" s="23" t="s">
        <v>91</v>
      </c>
      <c r="B5" s="23" t="s">
        <v>406</v>
      </c>
      <c r="C5" s="23" t="s">
        <v>158</v>
      </c>
      <c r="D5" s="25">
        <v>50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ht="15.75" customHeight="1">
      <c r="A6" s="23" t="s">
        <v>91</v>
      </c>
      <c r="B6" s="23" t="s">
        <v>406</v>
      </c>
      <c r="C6" s="23" t="s">
        <v>158</v>
      </c>
      <c r="D6" s="25">
        <v>150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5.75" customHeight="1">
      <c r="A7" s="23" t="s">
        <v>182</v>
      </c>
      <c r="B7" s="23" t="s">
        <v>406</v>
      </c>
      <c r="C7" s="23" t="s">
        <v>158</v>
      </c>
      <c r="D7" s="25">
        <v>5.963364</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5.75" customHeight="1">
      <c r="A8" s="23" t="s">
        <v>182</v>
      </c>
      <c r="B8" s="23" t="s">
        <v>406</v>
      </c>
      <c r="C8" s="23" t="s">
        <v>158</v>
      </c>
      <c r="D8" s="25">
        <v>3.047945</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15.75" customHeight="1">
      <c r="A9" s="23" t="s">
        <v>118</v>
      </c>
      <c r="B9" s="23" t="s">
        <v>406</v>
      </c>
      <c r="C9" s="23" t="s">
        <v>158</v>
      </c>
      <c r="D9" s="25">
        <v>120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15.75" customHeight="1">
      <c r="A10" s="23" t="s">
        <v>167</v>
      </c>
      <c r="B10" s="23" t="s">
        <v>406</v>
      </c>
      <c r="C10" s="23" t="s">
        <v>158</v>
      </c>
      <c r="D10" s="25">
        <v>28.32</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5.75" customHeight="1">
      <c r="A11" s="5" t="s">
        <v>181</v>
      </c>
      <c r="B11" s="23" t="s">
        <v>183</v>
      </c>
      <c r="C11" s="23" t="s">
        <v>158</v>
      </c>
      <c r="D11" s="25">
        <v>90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15.75" customHeight="1">
      <c r="A12" s="23" t="s">
        <v>182</v>
      </c>
      <c r="B12" s="23" t="s">
        <v>406</v>
      </c>
      <c r="C12" s="23" t="s">
        <v>158</v>
      </c>
      <c r="D12" s="25">
        <v>5.51068</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15.75" customHeight="1">
      <c r="A13" s="5" t="s">
        <v>181</v>
      </c>
      <c r="B13" s="23" t="s">
        <v>406</v>
      </c>
      <c r="C13" s="23" t="s">
        <v>158</v>
      </c>
      <c r="D13" s="25">
        <v>2.412</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5.75" customHeight="1">
      <c r="A14" s="5" t="s">
        <v>181</v>
      </c>
      <c r="B14" s="23" t="s">
        <v>406</v>
      </c>
      <c r="C14" s="23" t="s">
        <v>158</v>
      </c>
      <c r="D14" s="25">
        <v>45.5492</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15.75" customHeight="1">
      <c r="A15" s="5" t="s">
        <v>181</v>
      </c>
      <c r="B15" s="23" t="s">
        <v>406</v>
      </c>
      <c r="C15" s="23" t="s">
        <v>158</v>
      </c>
      <c r="D15" s="25">
        <v>7.2</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ht="15.75" customHeight="1">
      <c r="A16" s="5" t="s">
        <v>181</v>
      </c>
      <c r="B16" s="23" t="s">
        <v>406</v>
      </c>
      <c r="C16" s="23" t="s">
        <v>158</v>
      </c>
      <c r="D16" s="25">
        <v>95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ht="15.75" customHeight="1">
      <c r="A17" s="23" t="s">
        <v>182</v>
      </c>
      <c r="B17" s="24" t="s">
        <v>406</v>
      </c>
      <c r="C17" s="23" t="s">
        <v>158</v>
      </c>
      <c r="D17" s="26">
        <v>55.490692</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ht="15.75" customHeight="1">
      <c r="A18" s="23" t="s">
        <v>118</v>
      </c>
      <c r="B18" s="12" t="s">
        <v>406</v>
      </c>
      <c r="C18" s="23" t="s">
        <v>158</v>
      </c>
      <c r="D18" s="25">
        <v>33.6185</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ht="15.75" customHeight="1">
      <c r="A19" s="23" t="s">
        <v>118</v>
      </c>
      <c r="B19" s="12" t="s">
        <v>406</v>
      </c>
      <c r="C19" s="23" t="s">
        <v>158</v>
      </c>
      <c r="D19" s="25">
        <v>15.83</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ht="15.75" customHeight="1">
      <c r="A20" s="23" t="s">
        <v>182</v>
      </c>
      <c r="B20" s="12" t="s">
        <v>406</v>
      </c>
      <c r="C20" s="23" t="s">
        <v>158</v>
      </c>
      <c r="D20" s="25">
        <v>11.34</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ht="15.75" customHeight="1">
      <c r="A21" s="23" t="s">
        <v>359</v>
      </c>
      <c r="B21" s="12" t="s">
        <v>360</v>
      </c>
      <c r="C21" s="23" t="s">
        <v>158</v>
      </c>
      <c r="D21" s="25">
        <v>18.79</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ht="15.75" customHeight="1">
      <c r="A22" s="133" t="s">
        <v>180</v>
      </c>
      <c r="B22" s="133"/>
      <c r="C22" s="133"/>
      <c r="D22" s="27">
        <f>SUM(D4:D21)</f>
        <v>1060.974381</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sheetData>
  <sheetProtection/>
  <mergeCells count="2">
    <mergeCell ref="A1:D1"/>
    <mergeCell ref="A22:C22"/>
  </mergeCells>
  <printOptions horizontalCentered="1"/>
  <pageMargins left="0.1968503937007874" right="0.1968503937007874" top="1.3779527559055118" bottom="0.7874015748031497" header="1.1811023622047245" footer="0.31496062992125984"/>
  <pageSetup fitToHeight="1" fitToWidth="1" horizontalDpi="600" verticalDpi="600" orientation="landscape" paperSize="9" r:id="rId1"/>
  <headerFooter alignWithMargins="0">
    <oddHeader>&amp;L&amp;"宋体,加粗"&amp;20附表4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76"/>
  <sheetViews>
    <sheetView zoomScalePageLayoutView="0" workbookViewId="0" topLeftCell="A1">
      <selection activeCell="E6" sqref="E6"/>
    </sheetView>
  </sheetViews>
  <sheetFormatPr defaultColWidth="9.140625" defaultRowHeight="12"/>
  <cols>
    <col min="1" max="1" width="8.140625" style="39" customWidth="1"/>
    <col min="2" max="2" width="38.7109375" style="49" customWidth="1"/>
    <col min="3" max="3" width="41.7109375" style="49" customWidth="1"/>
    <col min="4" max="4" width="22.8515625" style="49" customWidth="1"/>
    <col min="5" max="5" width="120.421875" style="51" customWidth="1"/>
    <col min="6" max="16384" width="9.140625" style="36" customWidth="1"/>
  </cols>
  <sheetData>
    <row r="1" spans="1:5" ht="38.25" customHeight="1">
      <c r="A1" s="134" t="s">
        <v>184</v>
      </c>
      <c r="B1" s="135"/>
      <c r="C1" s="135"/>
      <c r="D1" s="135"/>
      <c r="E1" s="136"/>
    </row>
    <row r="2" spans="1:5" ht="18.75">
      <c r="A2" s="40" t="s">
        <v>185</v>
      </c>
      <c r="B2" s="41" t="s">
        <v>82</v>
      </c>
      <c r="C2" s="41" t="s">
        <v>186</v>
      </c>
      <c r="D2" s="41" t="s">
        <v>187</v>
      </c>
      <c r="E2" s="41" t="s">
        <v>188</v>
      </c>
    </row>
    <row r="3" spans="1:5" ht="18.75">
      <c r="A3" s="137" t="s">
        <v>370</v>
      </c>
      <c r="B3" s="138"/>
      <c r="C3" s="139"/>
      <c r="D3" s="35">
        <f>SUM(D4:D69)</f>
        <v>29657234.209999997</v>
      </c>
      <c r="E3" s="52"/>
    </row>
    <row r="4" spans="1:5" ht="18.75">
      <c r="A4" s="140">
        <v>1</v>
      </c>
      <c r="B4" s="141" t="s">
        <v>189</v>
      </c>
      <c r="C4" s="29" t="s">
        <v>190</v>
      </c>
      <c r="D4" s="32">
        <v>68000</v>
      </c>
      <c r="E4" s="53" t="s">
        <v>191</v>
      </c>
    </row>
    <row r="5" spans="1:5" ht="18.75">
      <c r="A5" s="140"/>
      <c r="B5" s="141"/>
      <c r="C5" s="29" t="s">
        <v>192</v>
      </c>
      <c r="D5" s="32">
        <v>13000</v>
      </c>
      <c r="E5" s="53" t="s">
        <v>191</v>
      </c>
    </row>
    <row r="6" spans="1:5" ht="117.75" customHeight="1">
      <c r="A6" s="140"/>
      <c r="B6" s="141"/>
      <c r="C6" s="43" t="s">
        <v>193</v>
      </c>
      <c r="D6" s="32">
        <f>1611908.33+72000</f>
        <v>1683908.33</v>
      </c>
      <c r="E6" s="53" t="s">
        <v>358</v>
      </c>
    </row>
    <row r="7" spans="1:5" ht="42.75" customHeight="1">
      <c r="A7" s="140">
        <v>2</v>
      </c>
      <c r="B7" s="141" t="s">
        <v>194</v>
      </c>
      <c r="C7" s="43" t="s">
        <v>195</v>
      </c>
      <c r="D7" s="32">
        <v>690000</v>
      </c>
      <c r="E7" s="53" t="s">
        <v>196</v>
      </c>
    </row>
    <row r="8" spans="1:5" ht="37.5">
      <c r="A8" s="140"/>
      <c r="B8" s="141"/>
      <c r="C8" s="43" t="s">
        <v>197</v>
      </c>
      <c r="D8" s="69">
        <v>1690000</v>
      </c>
      <c r="E8" s="53" t="s">
        <v>198</v>
      </c>
    </row>
    <row r="9" spans="1:5" ht="29.25" customHeight="1">
      <c r="A9" s="140"/>
      <c r="B9" s="141"/>
      <c r="C9" s="43" t="s">
        <v>199</v>
      </c>
      <c r="D9" s="32">
        <v>4000000</v>
      </c>
      <c r="E9" s="53" t="s">
        <v>200</v>
      </c>
    </row>
    <row r="10" spans="1:5" ht="18.75">
      <c r="A10" s="140">
        <v>3</v>
      </c>
      <c r="B10" s="141" t="s">
        <v>201</v>
      </c>
      <c r="C10" s="43" t="s">
        <v>202</v>
      </c>
      <c r="D10" s="32">
        <v>5020000</v>
      </c>
      <c r="E10" s="53" t="s">
        <v>203</v>
      </c>
    </row>
    <row r="11" spans="1:5" ht="18.75">
      <c r="A11" s="140"/>
      <c r="B11" s="141"/>
      <c r="C11" s="43" t="s">
        <v>204</v>
      </c>
      <c r="D11" s="32">
        <v>50000</v>
      </c>
      <c r="E11" s="53" t="s">
        <v>205</v>
      </c>
    </row>
    <row r="12" spans="1:5" ht="18.75">
      <c r="A12" s="140"/>
      <c r="B12" s="141"/>
      <c r="C12" s="43" t="s">
        <v>206</v>
      </c>
      <c r="D12" s="32">
        <v>28050</v>
      </c>
      <c r="E12" s="53" t="s">
        <v>205</v>
      </c>
    </row>
    <row r="13" spans="1:5" ht="18.75">
      <c r="A13" s="140"/>
      <c r="B13" s="141"/>
      <c r="C13" s="43" t="s">
        <v>207</v>
      </c>
      <c r="D13" s="32">
        <v>30000</v>
      </c>
      <c r="E13" s="53" t="s">
        <v>205</v>
      </c>
    </row>
    <row r="14" spans="1:5" ht="45.75" customHeight="1">
      <c r="A14" s="140">
        <v>4</v>
      </c>
      <c r="B14" s="141" t="s">
        <v>208</v>
      </c>
      <c r="C14" s="43" t="s">
        <v>209</v>
      </c>
      <c r="D14" s="32">
        <v>166000</v>
      </c>
      <c r="E14" s="53" t="s">
        <v>210</v>
      </c>
    </row>
    <row r="15" spans="1:6" ht="191.25" customHeight="1">
      <c r="A15" s="140"/>
      <c r="B15" s="141"/>
      <c r="C15" s="43" t="s">
        <v>211</v>
      </c>
      <c r="D15" s="32">
        <v>1644100</v>
      </c>
      <c r="E15" s="53" t="s">
        <v>212</v>
      </c>
      <c r="F15" s="44"/>
    </row>
    <row r="16" spans="1:5" ht="37.5">
      <c r="A16" s="42">
        <v>5</v>
      </c>
      <c r="B16" s="43" t="s">
        <v>213</v>
      </c>
      <c r="C16" s="43" t="s">
        <v>214</v>
      </c>
      <c r="D16" s="32">
        <v>60000</v>
      </c>
      <c r="E16" s="53" t="s">
        <v>215</v>
      </c>
    </row>
    <row r="17" spans="1:5" ht="18.75">
      <c r="A17" s="42">
        <v>6</v>
      </c>
      <c r="B17" s="43" t="s">
        <v>216</v>
      </c>
      <c r="C17" s="43" t="s">
        <v>217</v>
      </c>
      <c r="D17" s="32">
        <v>30000</v>
      </c>
      <c r="E17" s="53" t="s">
        <v>218</v>
      </c>
    </row>
    <row r="18" spans="1:5" ht="18.75">
      <c r="A18" s="140">
        <v>7</v>
      </c>
      <c r="B18" s="141" t="s">
        <v>219</v>
      </c>
      <c r="C18" s="43" t="s">
        <v>220</v>
      </c>
      <c r="D18" s="32">
        <v>15000</v>
      </c>
      <c r="E18" s="53" t="s">
        <v>221</v>
      </c>
    </row>
    <row r="19" spans="1:5" ht="18.75">
      <c r="A19" s="140"/>
      <c r="B19" s="141"/>
      <c r="C19" s="43" t="s">
        <v>222</v>
      </c>
      <c r="D19" s="32">
        <v>430000</v>
      </c>
      <c r="E19" s="53" t="s">
        <v>223</v>
      </c>
    </row>
    <row r="20" spans="1:5" ht="37.5">
      <c r="A20" s="140"/>
      <c r="B20" s="141"/>
      <c r="C20" s="43" t="s">
        <v>224</v>
      </c>
      <c r="D20" s="32">
        <v>200000</v>
      </c>
      <c r="E20" s="53" t="s">
        <v>221</v>
      </c>
    </row>
    <row r="21" spans="1:5" ht="37.5">
      <c r="A21" s="140"/>
      <c r="B21" s="141"/>
      <c r="C21" s="43" t="s">
        <v>225</v>
      </c>
      <c r="D21" s="32">
        <v>2090000</v>
      </c>
      <c r="E21" s="53" t="s">
        <v>226</v>
      </c>
    </row>
    <row r="22" spans="1:5" ht="18.75">
      <c r="A22" s="140"/>
      <c r="B22" s="141"/>
      <c r="C22" s="43" t="s">
        <v>227</v>
      </c>
      <c r="D22" s="32">
        <v>980000</v>
      </c>
      <c r="E22" s="53" t="s">
        <v>228</v>
      </c>
    </row>
    <row r="23" spans="1:5" ht="18.75">
      <c r="A23" s="140"/>
      <c r="B23" s="141"/>
      <c r="C23" s="43" t="s">
        <v>229</v>
      </c>
      <c r="D23" s="32">
        <v>274000</v>
      </c>
      <c r="E23" s="53" t="s">
        <v>221</v>
      </c>
    </row>
    <row r="24" spans="1:5" ht="18.75">
      <c r="A24" s="140">
        <v>8</v>
      </c>
      <c r="B24" s="141" t="s">
        <v>230</v>
      </c>
      <c r="C24" s="29" t="s">
        <v>231</v>
      </c>
      <c r="D24" s="33">
        <v>10000</v>
      </c>
      <c r="E24" s="53" t="s">
        <v>191</v>
      </c>
    </row>
    <row r="25" spans="1:5" ht="37.5">
      <c r="A25" s="140"/>
      <c r="B25" s="141"/>
      <c r="C25" s="43" t="s">
        <v>232</v>
      </c>
      <c r="D25" s="32">
        <v>108000</v>
      </c>
      <c r="E25" s="53" t="s">
        <v>233</v>
      </c>
    </row>
    <row r="26" spans="1:5" ht="37.5">
      <c r="A26" s="42">
        <v>9</v>
      </c>
      <c r="B26" s="43" t="s">
        <v>234</v>
      </c>
      <c r="C26" s="43" t="s">
        <v>235</v>
      </c>
      <c r="D26" s="32">
        <v>702000</v>
      </c>
      <c r="E26" s="53" t="s">
        <v>236</v>
      </c>
    </row>
    <row r="27" spans="1:5" ht="37.5" customHeight="1">
      <c r="A27" s="140">
        <v>10</v>
      </c>
      <c r="B27" s="141" t="s">
        <v>237</v>
      </c>
      <c r="C27" s="43" t="s">
        <v>238</v>
      </c>
      <c r="D27" s="32">
        <v>123612.54</v>
      </c>
      <c r="E27" s="73" t="s">
        <v>239</v>
      </c>
    </row>
    <row r="28" spans="1:5" ht="36.75" customHeight="1">
      <c r="A28" s="140"/>
      <c r="B28" s="141"/>
      <c r="C28" s="43" t="s">
        <v>240</v>
      </c>
      <c r="D28" s="32">
        <v>40858.96</v>
      </c>
      <c r="E28" s="53" t="s">
        <v>241</v>
      </c>
    </row>
    <row r="29" spans="1:5" ht="18.75">
      <c r="A29" s="140">
        <v>11</v>
      </c>
      <c r="B29" s="141" t="s">
        <v>242</v>
      </c>
      <c r="C29" s="43" t="s">
        <v>243</v>
      </c>
      <c r="D29" s="32">
        <v>100000</v>
      </c>
      <c r="E29" s="53" t="s">
        <v>244</v>
      </c>
    </row>
    <row r="30" spans="1:5" ht="80.25" customHeight="1">
      <c r="A30" s="140"/>
      <c r="B30" s="141"/>
      <c r="C30" s="43" t="s">
        <v>245</v>
      </c>
      <c r="D30" s="32">
        <v>177000</v>
      </c>
      <c r="E30" s="53" t="s">
        <v>246</v>
      </c>
    </row>
    <row r="31" spans="1:5" ht="18.75">
      <c r="A31" s="140"/>
      <c r="B31" s="141"/>
      <c r="C31" s="43" t="s">
        <v>247</v>
      </c>
      <c r="D31" s="32">
        <v>22000</v>
      </c>
      <c r="E31" s="53" t="s">
        <v>248</v>
      </c>
    </row>
    <row r="32" spans="1:5" ht="18.75">
      <c r="A32" s="140"/>
      <c r="B32" s="141"/>
      <c r="C32" s="43" t="s">
        <v>249</v>
      </c>
      <c r="D32" s="32">
        <v>30000</v>
      </c>
      <c r="E32" s="53" t="s">
        <v>250</v>
      </c>
    </row>
    <row r="33" spans="1:5" ht="37.5">
      <c r="A33" s="42">
        <v>12</v>
      </c>
      <c r="B33" s="43" t="s">
        <v>251</v>
      </c>
      <c r="C33" s="43" t="s">
        <v>252</v>
      </c>
      <c r="D33" s="32">
        <v>40450</v>
      </c>
      <c r="E33" s="53" t="s">
        <v>253</v>
      </c>
    </row>
    <row r="34" spans="1:5" ht="18.75">
      <c r="A34" s="42">
        <v>13</v>
      </c>
      <c r="B34" s="43" t="s">
        <v>254</v>
      </c>
      <c r="C34" s="43" t="s">
        <v>255</v>
      </c>
      <c r="D34" s="32">
        <v>599935.82</v>
      </c>
      <c r="E34" s="53" t="s">
        <v>256</v>
      </c>
    </row>
    <row r="35" spans="1:5" ht="37.5">
      <c r="A35" s="140">
        <v>14</v>
      </c>
      <c r="B35" s="141" t="s">
        <v>257</v>
      </c>
      <c r="C35" s="43" t="s">
        <v>258</v>
      </c>
      <c r="D35" s="32">
        <v>3000000</v>
      </c>
      <c r="E35" s="53" t="s">
        <v>259</v>
      </c>
    </row>
    <row r="36" spans="1:5" ht="18.75">
      <c r="A36" s="140"/>
      <c r="B36" s="141"/>
      <c r="C36" s="29" t="s">
        <v>260</v>
      </c>
      <c r="D36" s="33">
        <v>5000</v>
      </c>
      <c r="E36" s="53" t="s">
        <v>191</v>
      </c>
    </row>
    <row r="37" spans="1:5" ht="18.75">
      <c r="A37" s="140"/>
      <c r="B37" s="141"/>
      <c r="C37" s="29" t="s">
        <v>261</v>
      </c>
      <c r="D37" s="33">
        <v>6000</v>
      </c>
      <c r="E37" s="53" t="s">
        <v>191</v>
      </c>
    </row>
    <row r="38" spans="1:5" ht="37.5">
      <c r="A38" s="140"/>
      <c r="B38" s="141"/>
      <c r="C38" s="29" t="s">
        <v>262</v>
      </c>
      <c r="D38" s="33">
        <v>500</v>
      </c>
      <c r="E38" s="53" t="s">
        <v>191</v>
      </c>
    </row>
    <row r="39" spans="1:5" ht="18.75">
      <c r="A39" s="140">
        <v>15</v>
      </c>
      <c r="B39" s="141" t="s">
        <v>263</v>
      </c>
      <c r="C39" s="43" t="s">
        <v>192</v>
      </c>
      <c r="D39" s="32">
        <v>19000</v>
      </c>
      <c r="E39" s="53" t="s">
        <v>264</v>
      </c>
    </row>
    <row r="40" spans="1:5" ht="37.5">
      <c r="A40" s="140"/>
      <c r="B40" s="141"/>
      <c r="C40" s="43" t="s">
        <v>265</v>
      </c>
      <c r="D40" s="32">
        <v>28000</v>
      </c>
      <c r="E40" s="53" t="s">
        <v>266</v>
      </c>
    </row>
    <row r="41" spans="1:5" ht="37.5">
      <c r="A41" s="140"/>
      <c r="B41" s="141"/>
      <c r="C41" s="43" t="s">
        <v>267</v>
      </c>
      <c r="D41" s="32">
        <v>356388.56</v>
      </c>
      <c r="E41" s="53" t="s">
        <v>268</v>
      </c>
    </row>
    <row r="42" spans="1:5" ht="18.75">
      <c r="A42" s="140"/>
      <c r="B42" s="141"/>
      <c r="C42" s="43" t="s">
        <v>269</v>
      </c>
      <c r="D42" s="32">
        <v>143046</v>
      </c>
      <c r="E42" s="53" t="s">
        <v>270</v>
      </c>
    </row>
    <row r="43" spans="1:5" ht="56.25">
      <c r="A43" s="140"/>
      <c r="B43" s="141"/>
      <c r="C43" s="43" t="s">
        <v>271</v>
      </c>
      <c r="D43" s="32">
        <v>93450</v>
      </c>
      <c r="E43" s="53" t="s">
        <v>272</v>
      </c>
    </row>
    <row r="44" spans="1:5" ht="18.75">
      <c r="A44" s="140"/>
      <c r="B44" s="141"/>
      <c r="C44" s="43" t="s">
        <v>273</v>
      </c>
      <c r="D44" s="32">
        <v>10800</v>
      </c>
      <c r="E44" s="53" t="s">
        <v>274</v>
      </c>
    </row>
    <row r="45" spans="1:5" ht="37.5">
      <c r="A45" s="42">
        <v>16</v>
      </c>
      <c r="B45" s="43" t="s">
        <v>275</v>
      </c>
      <c r="C45" s="43" t="s">
        <v>276</v>
      </c>
      <c r="D45" s="32">
        <v>20000</v>
      </c>
      <c r="E45" s="53" t="s">
        <v>277</v>
      </c>
    </row>
    <row r="46" spans="1:5" ht="18.75">
      <c r="A46" s="140">
        <v>17</v>
      </c>
      <c r="B46" s="141" t="s">
        <v>278</v>
      </c>
      <c r="C46" s="43" t="s">
        <v>279</v>
      </c>
      <c r="D46" s="32">
        <v>40000</v>
      </c>
      <c r="E46" s="53" t="s">
        <v>280</v>
      </c>
    </row>
    <row r="47" spans="1:5" ht="18.75">
      <c r="A47" s="140"/>
      <c r="B47" s="141"/>
      <c r="C47" s="43" t="s">
        <v>281</v>
      </c>
      <c r="D47" s="33">
        <v>12000</v>
      </c>
      <c r="E47" s="53" t="s">
        <v>191</v>
      </c>
    </row>
    <row r="48" spans="1:5" ht="18.75">
      <c r="A48" s="140"/>
      <c r="B48" s="141"/>
      <c r="C48" s="43" t="s">
        <v>282</v>
      </c>
      <c r="D48" s="33">
        <v>6000</v>
      </c>
      <c r="E48" s="53" t="s">
        <v>191</v>
      </c>
    </row>
    <row r="49" spans="1:5" ht="18.75">
      <c r="A49" s="140"/>
      <c r="B49" s="141"/>
      <c r="C49" s="50" t="s">
        <v>283</v>
      </c>
      <c r="D49" s="33">
        <v>6000</v>
      </c>
      <c r="E49" s="53" t="s">
        <v>191</v>
      </c>
    </row>
    <row r="50" spans="1:5" ht="18.75">
      <c r="A50" s="140"/>
      <c r="B50" s="141"/>
      <c r="C50" s="29" t="s">
        <v>284</v>
      </c>
      <c r="D50" s="33">
        <v>14500</v>
      </c>
      <c r="E50" s="53" t="s">
        <v>191</v>
      </c>
    </row>
    <row r="51" spans="1:5" ht="18.75">
      <c r="A51" s="140"/>
      <c r="B51" s="141"/>
      <c r="C51" s="28" t="s">
        <v>192</v>
      </c>
      <c r="D51" s="33">
        <v>6000</v>
      </c>
      <c r="E51" s="53" t="s">
        <v>191</v>
      </c>
    </row>
    <row r="52" spans="1:5" ht="56.25">
      <c r="A52" s="140">
        <v>18</v>
      </c>
      <c r="B52" s="141" t="s">
        <v>285</v>
      </c>
      <c r="C52" s="43" t="s">
        <v>286</v>
      </c>
      <c r="D52" s="32">
        <v>485885</v>
      </c>
      <c r="E52" s="53" t="s">
        <v>287</v>
      </c>
    </row>
    <row r="53" spans="1:5" ht="18.75">
      <c r="A53" s="140"/>
      <c r="B53" s="141"/>
      <c r="C53" s="43" t="s">
        <v>288</v>
      </c>
      <c r="D53" s="32">
        <v>290000</v>
      </c>
      <c r="E53" s="53" t="s">
        <v>289</v>
      </c>
    </row>
    <row r="54" spans="1:5" s="37" customFormat="1" ht="150">
      <c r="A54" s="42">
        <v>19</v>
      </c>
      <c r="B54" s="45" t="s">
        <v>290</v>
      </c>
      <c r="C54" s="45" t="s">
        <v>291</v>
      </c>
      <c r="D54" s="30">
        <f>650000+7000</f>
        <v>657000</v>
      </c>
      <c r="E54" s="46" t="s">
        <v>292</v>
      </c>
    </row>
    <row r="55" spans="1:5" s="37" customFormat="1" ht="18.75">
      <c r="A55" s="140">
        <v>20</v>
      </c>
      <c r="B55" s="142" t="s">
        <v>293</v>
      </c>
      <c r="C55" s="29" t="s">
        <v>192</v>
      </c>
      <c r="D55" s="30">
        <v>13000</v>
      </c>
      <c r="E55" s="53" t="s">
        <v>191</v>
      </c>
    </row>
    <row r="56" spans="1:5" s="37" customFormat="1" ht="18.75">
      <c r="A56" s="140"/>
      <c r="B56" s="142"/>
      <c r="C56" s="29" t="s">
        <v>294</v>
      </c>
      <c r="D56" s="33">
        <v>5000</v>
      </c>
      <c r="E56" s="53" t="s">
        <v>191</v>
      </c>
    </row>
    <row r="57" spans="1:5" s="37" customFormat="1" ht="18.75">
      <c r="A57" s="140"/>
      <c r="B57" s="142"/>
      <c r="C57" s="29" t="s">
        <v>295</v>
      </c>
      <c r="D57" s="34">
        <v>10000</v>
      </c>
      <c r="E57" s="53" t="s">
        <v>191</v>
      </c>
    </row>
    <row r="58" spans="1:5" s="37" customFormat="1" ht="18.75">
      <c r="A58" s="140"/>
      <c r="B58" s="142"/>
      <c r="C58" s="29" t="s">
        <v>296</v>
      </c>
      <c r="D58" s="33">
        <v>2500</v>
      </c>
      <c r="E58" s="53" t="s">
        <v>191</v>
      </c>
    </row>
    <row r="59" spans="1:5" s="37" customFormat="1" ht="18.75">
      <c r="A59" s="42">
        <v>21</v>
      </c>
      <c r="B59" s="45" t="s">
        <v>297</v>
      </c>
      <c r="C59" s="29" t="s">
        <v>298</v>
      </c>
      <c r="D59" s="30">
        <v>5700</v>
      </c>
      <c r="E59" s="53" t="s">
        <v>191</v>
      </c>
    </row>
    <row r="60" spans="1:5" s="37" customFormat="1" ht="18.75">
      <c r="A60" s="143">
        <v>22</v>
      </c>
      <c r="B60" s="145" t="s">
        <v>299</v>
      </c>
      <c r="C60" s="29" t="s">
        <v>300</v>
      </c>
      <c r="D60" s="30">
        <v>44480</v>
      </c>
      <c r="E60" s="53" t="s">
        <v>191</v>
      </c>
    </row>
    <row r="61" spans="1:5" s="37" customFormat="1" ht="18.75">
      <c r="A61" s="144"/>
      <c r="B61" s="145"/>
      <c r="C61" s="29" t="s">
        <v>301</v>
      </c>
      <c r="D61" s="30">
        <v>3000</v>
      </c>
      <c r="E61" s="53" t="s">
        <v>191</v>
      </c>
    </row>
    <row r="62" spans="1:5" s="37" customFormat="1" ht="18.75">
      <c r="A62" s="143"/>
      <c r="B62" s="145"/>
      <c r="C62" s="29" t="s">
        <v>273</v>
      </c>
      <c r="D62" s="30">
        <v>2120</v>
      </c>
      <c r="E62" s="53" t="s">
        <v>191</v>
      </c>
    </row>
    <row r="63" spans="1:5" ht="37.5">
      <c r="A63" s="42">
        <v>23</v>
      </c>
      <c r="B63" s="43" t="s">
        <v>302</v>
      </c>
      <c r="C63" s="43" t="s">
        <v>303</v>
      </c>
      <c r="D63" s="32">
        <v>1000000</v>
      </c>
      <c r="E63" s="53" t="s">
        <v>304</v>
      </c>
    </row>
    <row r="64" spans="1:5" ht="18.75">
      <c r="A64" s="140">
        <v>24</v>
      </c>
      <c r="B64" s="142" t="s">
        <v>305</v>
      </c>
      <c r="C64" s="45" t="s">
        <v>306</v>
      </c>
      <c r="D64" s="30">
        <f>31500+11000</f>
        <v>42500</v>
      </c>
      <c r="E64" s="46" t="s">
        <v>307</v>
      </c>
    </row>
    <row r="65" spans="1:5" ht="93.75">
      <c r="A65" s="140"/>
      <c r="B65" s="142"/>
      <c r="C65" s="45" t="s">
        <v>308</v>
      </c>
      <c r="D65" s="30">
        <v>560545</v>
      </c>
      <c r="E65" s="46" t="s">
        <v>309</v>
      </c>
    </row>
    <row r="66" spans="1:5" ht="18.75">
      <c r="A66" s="140"/>
      <c r="B66" s="142"/>
      <c r="C66" s="45" t="s">
        <v>310</v>
      </c>
      <c r="D66" s="30">
        <v>6400</v>
      </c>
      <c r="E66" s="46" t="s">
        <v>311</v>
      </c>
    </row>
    <row r="67" spans="1:5" ht="37.5">
      <c r="A67" s="140"/>
      <c r="B67" s="142"/>
      <c r="C67" s="47" t="s">
        <v>312</v>
      </c>
      <c r="D67" s="31">
        <v>446264</v>
      </c>
      <c r="E67" s="48" t="s">
        <v>313</v>
      </c>
    </row>
    <row r="68" spans="1:5" ht="18.75">
      <c r="A68" s="140"/>
      <c r="B68" s="142"/>
      <c r="C68" s="47" t="s">
        <v>314</v>
      </c>
      <c r="D68" s="31">
        <v>1200000</v>
      </c>
      <c r="E68" s="48" t="s">
        <v>315</v>
      </c>
    </row>
    <row r="69" spans="1:5" ht="18.75">
      <c r="A69" s="140"/>
      <c r="B69" s="142"/>
      <c r="C69" s="45" t="s">
        <v>316</v>
      </c>
      <c r="D69" s="30">
        <v>240</v>
      </c>
      <c r="E69" s="46" t="s">
        <v>352</v>
      </c>
    </row>
    <row r="70" spans="1:5" s="38" customFormat="1" ht="18.75">
      <c r="A70" s="39"/>
      <c r="B70" s="49"/>
      <c r="C70" s="49"/>
      <c r="D70" s="49"/>
      <c r="E70" s="51"/>
    </row>
    <row r="71" spans="1:5" s="38" customFormat="1" ht="18.75">
      <c r="A71" s="39"/>
      <c r="B71" s="49"/>
      <c r="C71" s="49"/>
      <c r="D71" s="49"/>
      <c r="E71" s="51"/>
    </row>
    <row r="72" spans="1:5" s="38" customFormat="1" ht="18.75">
      <c r="A72" s="39"/>
      <c r="B72" s="49"/>
      <c r="C72" s="49"/>
      <c r="D72" s="49"/>
      <c r="E72" s="51"/>
    </row>
    <row r="73" spans="1:5" s="38" customFormat="1" ht="18.75">
      <c r="A73" s="39"/>
      <c r="B73" s="49"/>
      <c r="C73" s="49"/>
      <c r="D73" s="49"/>
      <c r="E73" s="51"/>
    </row>
    <row r="74" spans="1:5" s="38" customFormat="1" ht="18.75">
      <c r="A74" s="39"/>
      <c r="B74" s="49"/>
      <c r="C74" s="49"/>
      <c r="D74" s="49"/>
      <c r="E74" s="51"/>
    </row>
    <row r="75" spans="1:5" s="38" customFormat="1" ht="18.75">
      <c r="A75" s="39"/>
      <c r="B75" s="49"/>
      <c r="C75" s="49"/>
      <c r="D75" s="49"/>
      <c r="E75" s="51"/>
    </row>
    <row r="76" spans="1:5" s="38" customFormat="1" ht="18.75">
      <c r="A76" s="39"/>
      <c r="B76" s="49"/>
      <c r="C76" s="49"/>
      <c r="D76" s="49"/>
      <c r="E76" s="51"/>
    </row>
  </sheetData>
  <sheetProtection/>
  <mergeCells count="32">
    <mergeCell ref="A64:A69"/>
    <mergeCell ref="B64:B69"/>
    <mergeCell ref="A52:A53"/>
    <mergeCell ref="B52:B53"/>
    <mergeCell ref="A55:A58"/>
    <mergeCell ref="B55:B58"/>
    <mergeCell ref="A60:A62"/>
    <mergeCell ref="B60:B62"/>
    <mergeCell ref="A35:A38"/>
    <mergeCell ref="B35:B38"/>
    <mergeCell ref="A39:A44"/>
    <mergeCell ref="B39:B44"/>
    <mergeCell ref="A46:A51"/>
    <mergeCell ref="B46:B51"/>
    <mergeCell ref="A24:A25"/>
    <mergeCell ref="B24:B25"/>
    <mergeCell ref="A27:A28"/>
    <mergeCell ref="B27:B28"/>
    <mergeCell ref="A29:A32"/>
    <mergeCell ref="B29:B32"/>
    <mergeCell ref="A10:A13"/>
    <mergeCell ref="B10:B13"/>
    <mergeCell ref="A14:A15"/>
    <mergeCell ref="B14:B15"/>
    <mergeCell ref="A18:A23"/>
    <mergeCell ref="B18:B23"/>
    <mergeCell ref="A1:E1"/>
    <mergeCell ref="A3:C3"/>
    <mergeCell ref="A4:A6"/>
    <mergeCell ref="B4:B6"/>
    <mergeCell ref="A7:A9"/>
    <mergeCell ref="B7:B9"/>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62" r:id="rId1"/>
  <headerFooter alignWithMargins="0">
    <oddHeader>&amp;L附表5</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J26"/>
  <sheetViews>
    <sheetView showZeros="0" tabSelected="1" zoomScaleSheetLayoutView="100" zoomScalePageLayoutView="0" workbookViewId="0" topLeftCell="A1">
      <selection activeCell="N4" sqref="N4"/>
    </sheetView>
  </sheetViews>
  <sheetFormatPr defaultColWidth="9.140625" defaultRowHeight="14.25" customHeight="1"/>
  <cols>
    <col min="1" max="1" width="32.7109375" style="108" customWidth="1"/>
    <col min="2" max="3" width="14.140625" style="159" customWidth="1"/>
    <col min="4" max="4" width="14.140625" style="108" customWidth="1"/>
    <col min="5" max="5" width="13.8515625" style="108" customWidth="1"/>
    <col min="6" max="6" width="62.7109375" style="108" customWidth="1"/>
    <col min="7" max="8" width="13.7109375" style="159" customWidth="1"/>
    <col min="9" max="9" width="13.7109375" style="108" customWidth="1"/>
    <col min="10" max="10" width="14.7109375" style="108" customWidth="1"/>
    <col min="11" max="11" width="12.57421875" style="108" customWidth="1"/>
    <col min="12" max="16384" width="9.140625" style="108" customWidth="1"/>
  </cols>
  <sheetData>
    <row r="1" spans="1:10" ht="27">
      <c r="A1" s="146" t="s">
        <v>372</v>
      </c>
      <c r="B1" s="146"/>
      <c r="C1" s="146"/>
      <c r="D1" s="146"/>
      <c r="E1" s="146"/>
      <c r="F1" s="146"/>
      <c r="G1" s="146"/>
      <c r="H1" s="146"/>
      <c r="I1" s="146"/>
      <c r="J1" s="146"/>
    </row>
    <row r="2" ht="14.25">
      <c r="J2" s="109" t="s">
        <v>16</v>
      </c>
    </row>
    <row r="3" spans="1:10" ht="14.25">
      <c r="A3" s="147" t="s">
        <v>17</v>
      </c>
      <c r="B3" s="148"/>
      <c r="C3" s="148"/>
      <c r="D3" s="148"/>
      <c r="E3" s="149"/>
      <c r="F3" s="150" t="s">
        <v>373</v>
      </c>
      <c r="G3" s="150"/>
      <c r="H3" s="150"/>
      <c r="I3" s="150"/>
      <c r="J3" s="150"/>
    </row>
    <row r="4" spans="1:10" ht="51" customHeight="1">
      <c r="A4" s="110" t="s">
        <v>18</v>
      </c>
      <c r="B4" s="160" t="s">
        <v>19</v>
      </c>
      <c r="C4" s="160" t="s">
        <v>6</v>
      </c>
      <c r="D4" s="2" t="s">
        <v>9</v>
      </c>
      <c r="E4" s="110" t="s">
        <v>374</v>
      </c>
      <c r="F4" s="110" t="s">
        <v>18</v>
      </c>
      <c r="G4" s="160" t="s">
        <v>19</v>
      </c>
      <c r="H4" s="160" t="s">
        <v>6</v>
      </c>
      <c r="I4" s="2" t="s">
        <v>9</v>
      </c>
      <c r="J4" s="110" t="s">
        <v>374</v>
      </c>
    </row>
    <row r="5" spans="1:10" ht="17.25" customHeight="1">
      <c r="A5" s="111" t="s">
        <v>14</v>
      </c>
      <c r="B5" s="80">
        <v>195624</v>
      </c>
      <c r="C5" s="80">
        <v>182362.745</v>
      </c>
      <c r="D5" s="112">
        <f>SUM(D6:D12)</f>
        <v>167107</v>
      </c>
      <c r="E5" s="113">
        <f aca="true" t="shared" si="0" ref="E5:E12">(D5-B5)/B5</f>
        <v>-0.14577454709033658</v>
      </c>
      <c r="F5" s="114" t="s">
        <v>15</v>
      </c>
      <c r="G5" s="162">
        <v>246266</v>
      </c>
      <c r="H5" s="80">
        <v>351874.8</v>
      </c>
      <c r="I5" s="112">
        <f>SUM(I6:I21)</f>
        <v>327265.5</v>
      </c>
      <c r="J5" s="113">
        <f>I5/G5-1</f>
        <v>0.32891060885384094</v>
      </c>
    </row>
    <row r="6" spans="1:10" ht="17.25" customHeight="1">
      <c r="A6" s="116" t="s">
        <v>375</v>
      </c>
      <c r="B6" s="161">
        <v>1920</v>
      </c>
      <c r="C6" s="84">
        <v>1795.4</v>
      </c>
      <c r="D6" s="117">
        <v>1654</v>
      </c>
      <c r="E6" s="113">
        <f t="shared" si="0"/>
        <v>-0.13854166666666667</v>
      </c>
      <c r="F6" s="118" t="s">
        <v>376</v>
      </c>
      <c r="G6" s="163">
        <v>32</v>
      </c>
      <c r="H6" s="84"/>
      <c r="I6" s="117"/>
      <c r="J6" s="113">
        <f>I6/G6-1</f>
        <v>-1</v>
      </c>
    </row>
    <row r="7" spans="1:10" ht="17.25" customHeight="1">
      <c r="A7" s="116" t="s">
        <v>377</v>
      </c>
      <c r="B7" s="161">
        <v>605</v>
      </c>
      <c r="C7" s="84">
        <v>763.595</v>
      </c>
      <c r="D7" s="117">
        <v>938</v>
      </c>
      <c r="E7" s="113">
        <f t="shared" si="0"/>
        <v>0.5504132231404959</v>
      </c>
      <c r="F7" s="118" t="s">
        <v>378</v>
      </c>
      <c r="G7" s="163">
        <v>0</v>
      </c>
      <c r="H7" s="84"/>
      <c r="I7" s="117"/>
      <c r="J7" s="113"/>
    </row>
    <row r="8" spans="1:10" ht="17.25" customHeight="1">
      <c r="A8" s="116" t="s">
        <v>379</v>
      </c>
      <c r="B8" s="161">
        <v>181709</v>
      </c>
      <c r="C8" s="84">
        <v>170653.75</v>
      </c>
      <c r="D8" s="117">
        <v>150665</v>
      </c>
      <c r="E8" s="113">
        <f t="shared" si="0"/>
        <v>-0.17084459217760264</v>
      </c>
      <c r="F8" s="118" t="s">
        <v>380</v>
      </c>
      <c r="G8" s="163">
        <v>178280</v>
      </c>
      <c r="H8" s="84">
        <v>290435.5</v>
      </c>
      <c r="I8" s="117">
        <v>240954</v>
      </c>
      <c r="J8" s="113">
        <f aca="true" t="shared" si="1" ref="J8:J16">I8/G8-1</f>
        <v>0.3515481265425173</v>
      </c>
    </row>
    <row r="9" spans="1:10" ht="17.25" customHeight="1">
      <c r="A9" s="116" t="s">
        <v>381</v>
      </c>
      <c r="B9" s="161">
        <v>609</v>
      </c>
      <c r="C9" s="84">
        <v>550</v>
      </c>
      <c r="D9" s="117">
        <v>550</v>
      </c>
      <c r="E9" s="113">
        <f t="shared" si="0"/>
        <v>-0.09688013136288999</v>
      </c>
      <c r="F9" s="118" t="s">
        <v>382</v>
      </c>
      <c r="G9" s="163">
        <v>1158</v>
      </c>
      <c r="H9" s="84">
        <v>2756</v>
      </c>
      <c r="I9" s="117">
        <f>2756-27</f>
        <v>2729</v>
      </c>
      <c r="J9" s="113">
        <f t="shared" si="1"/>
        <v>1.356649395509499</v>
      </c>
    </row>
    <row r="10" spans="1:10" ht="17.25" customHeight="1">
      <c r="A10" s="116" t="s">
        <v>383</v>
      </c>
      <c r="B10" s="161">
        <v>4843</v>
      </c>
      <c r="C10" s="84">
        <v>2700</v>
      </c>
      <c r="D10" s="117">
        <v>7400</v>
      </c>
      <c r="E10" s="113">
        <f t="shared" si="0"/>
        <v>0.5279785257072063</v>
      </c>
      <c r="F10" s="118" t="s">
        <v>384</v>
      </c>
      <c r="G10" s="163">
        <v>181</v>
      </c>
      <c r="H10" s="84">
        <v>812.3</v>
      </c>
      <c r="I10" s="117">
        <v>427</v>
      </c>
      <c r="J10" s="113">
        <f t="shared" si="1"/>
        <v>1.3591160220994474</v>
      </c>
    </row>
    <row r="11" spans="1:10" ht="17.25" customHeight="1">
      <c r="A11" s="116" t="s">
        <v>385</v>
      </c>
      <c r="B11" s="161">
        <v>5927</v>
      </c>
      <c r="C11" s="84">
        <v>5900</v>
      </c>
      <c r="D11" s="117">
        <v>5900</v>
      </c>
      <c r="E11" s="113">
        <f t="shared" si="0"/>
        <v>-0.004555424329340307</v>
      </c>
      <c r="F11" s="118" t="s">
        <v>386</v>
      </c>
      <c r="G11" s="163">
        <v>4276</v>
      </c>
      <c r="H11" s="84">
        <v>11177</v>
      </c>
      <c r="I11" s="117">
        <v>8976</v>
      </c>
      <c r="J11" s="113">
        <f t="shared" si="1"/>
        <v>1.0991580916744623</v>
      </c>
    </row>
    <row r="12" spans="1:10" ht="17.25" customHeight="1">
      <c r="A12" s="116" t="s">
        <v>387</v>
      </c>
      <c r="B12" s="161">
        <v>11</v>
      </c>
      <c r="C12" s="84"/>
      <c r="D12" s="117"/>
      <c r="E12" s="113">
        <f t="shared" si="0"/>
        <v>-1</v>
      </c>
      <c r="F12" s="118" t="s">
        <v>388</v>
      </c>
      <c r="G12" s="163">
        <v>8334</v>
      </c>
      <c r="H12" s="84">
        <v>6530</v>
      </c>
      <c r="I12" s="117">
        <v>6530</v>
      </c>
      <c r="J12" s="113">
        <f t="shared" si="1"/>
        <v>-0.2164626829853612</v>
      </c>
    </row>
    <row r="13" spans="1:10" ht="17.25" customHeight="1">
      <c r="A13" s="116"/>
      <c r="B13" s="161"/>
      <c r="C13" s="161"/>
      <c r="D13" s="117"/>
      <c r="E13" s="113"/>
      <c r="F13" s="118" t="s">
        <v>389</v>
      </c>
      <c r="G13" s="163">
        <v>98</v>
      </c>
      <c r="H13" s="84"/>
      <c r="I13" s="117"/>
      <c r="J13" s="113">
        <f t="shared" si="1"/>
        <v>-1</v>
      </c>
    </row>
    <row r="14" spans="1:10" ht="17.25" customHeight="1">
      <c r="A14" s="116"/>
      <c r="B14" s="161"/>
      <c r="C14" s="161"/>
      <c r="D14" s="117"/>
      <c r="E14" s="113"/>
      <c r="F14" s="118" t="s">
        <v>390</v>
      </c>
      <c r="G14" s="163">
        <v>1254</v>
      </c>
      <c r="H14" s="84">
        <v>766</v>
      </c>
      <c r="I14" s="117">
        <v>758</v>
      </c>
      <c r="J14" s="113">
        <f t="shared" si="1"/>
        <v>-0.3955342902711324</v>
      </c>
    </row>
    <row r="15" spans="1:10" ht="17.25" customHeight="1">
      <c r="A15" s="119"/>
      <c r="B15" s="161"/>
      <c r="C15" s="161"/>
      <c r="D15" s="117"/>
      <c r="E15" s="113"/>
      <c r="F15" s="118" t="s">
        <v>391</v>
      </c>
      <c r="G15" s="163">
        <v>2598</v>
      </c>
      <c r="H15" s="84">
        <v>4358</v>
      </c>
      <c r="I15" s="117">
        <v>4730</v>
      </c>
      <c r="J15" s="113">
        <f t="shared" si="1"/>
        <v>0.8206312548113934</v>
      </c>
    </row>
    <row r="16" spans="1:10" ht="17.25" customHeight="1">
      <c r="A16" s="119"/>
      <c r="B16" s="161"/>
      <c r="C16" s="161"/>
      <c r="D16" s="117"/>
      <c r="E16" s="113"/>
      <c r="F16" s="118" t="s">
        <v>392</v>
      </c>
      <c r="G16" s="163">
        <v>55</v>
      </c>
      <c r="H16" s="84">
        <v>40</v>
      </c>
      <c r="I16" s="117">
        <f>34.5+27</f>
        <v>61.5</v>
      </c>
      <c r="J16" s="113">
        <f t="shared" si="1"/>
        <v>0.11818181818181817</v>
      </c>
    </row>
    <row r="17" spans="1:10" ht="17.25" customHeight="1">
      <c r="A17" s="119"/>
      <c r="B17" s="161"/>
      <c r="C17" s="161"/>
      <c r="D17" s="117"/>
      <c r="E17" s="113"/>
      <c r="F17" s="118" t="s">
        <v>393</v>
      </c>
      <c r="G17" s="163">
        <v>0</v>
      </c>
      <c r="H17" s="84"/>
      <c r="I17" s="117"/>
      <c r="J17" s="113"/>
    </row>
    <row r="18" spans="1:10" ht="17.25" customHeight="1">
      <c r="A18" s="119"/>
      <c r="B18" s="161"/>
      <c r="C18" s="161"/>
      <c r="D18" s="117"/>
      <c r="E18" s="113"/>
      <c r="F18" s="116" t="s">
        <v>394</v>
      </c>
      <c r="G18" s="163">
        <v>50000</v>
      </c>
      <c r="H18" s="84">
        <v>30000</v>
      </c>
      <c r="I18" s="117"/>
      <c r="J18" s="113">
        <f>I18/G18-1</f>
        <v>-1</v>
      </c>
    </row>
    <row r="19" spans="1:10" ht="17.25" customHeight="1">
      <c r="A19" s="119"/>
      <c r="B19" s="161"/>
      <c r="C19" s="161"/>
      <c r="D19" s="117"/>
      <c r="E19" s="113"/>
      <c r="F19" s="116" t="s">
        <v>395</v>
      </c>
      <c r="G19" s="163"/>
      <c r="H19" s="84">
        <v>5000</v>
      </c>
      <c r="I19" s="117"/>
      <c r="J19" s="113"/>
    </row>
    <row r="20" spans="1:10" ht="17.25" customHeight="1">
      <c r="A20" s="119"/>
      <c r="B20" s="161"/>
      <c r="C20" s="161"/>
      <c r="D20" s="117"/>
      <c r="E20" s="113"/>
      <c r="F20" s="116" t="s">
        <v>396</v>
      </c>
      <c r="G20" s="163"/>
      <c r="H20" s="161"/>
      <c r="I20" s="117">
        <v>57000</v>
      </c>
      <c r="J20" s="113"/>
    </row>
    <row r="21" spans="1:10" ht="17.25" customHeight="1">
      <c r="A21" s="9"/>
      <c r="B21" s="161"/>
      <c r="C21" s="161"/>
      <c r="D21" s="117"/>
      <c r="E21" s="113"/>
      <c r="F21" s="116" t="s">
        <v>397</v>
      </c>
      <c r="G21" s="163"/>
      <c r="H21" s="161"/>
      <c r="I21" s="117">
        <v>5100</v>
      </c>
      <c r="J21" s="113"/>
    </row>
    <row r="22" spans="1:10" ht="17.25" customHeight="1">
      <c r="A22" s="111" t="s">
        <v>69</v>
      </c>
      <c r="B22" s="80">
        <v>27318</v>
      </c>
      <c r="C22" s="80">
        <v>77406.42</v>
      </c>
      <c r="D22" s="112">
        <v>66360</v>
      </c>
      <c r="E22" s="113">
        <f>(D22-B22)/B22</f>
        <v>1.4291675818141885</v>
      </c>
      <c r="F22" s="114" t="s">
        <v>398</v>
      </c>
      <c r="G22" s="162">
        <v>60000</v>
      </c>
      <c r="H22" s="88">
        <v>79000</v>
      </c>
      <c r="I22" s="112">
        <v>76596</v>
      </c>
      <c r="J22" s="113">
        <f>I22/G22-1</f>
        <v>0.27659999999999996</v>
      </c>
    </row>
    <row r="23" spans="1:10" ht="17.25" customHeight="1">
      <c r="A23" s="111" t="s">
        <v>399</v>
      </c>
      <c r="B23" s="80">
        <v>128891</v>
      </c>
      <c r="C23" s="80">
        <v>171938.93</v>
      </c>
      <c r="D23" s="112">
        <v>177100</v>
      </c>
      <c r="E23" s="113">
        <f>(D23-B23)/B23</f>
        <v>0.3740292184869386</v>
      </c>
      <c r="F23" s="114" t="s">
        <v>400</v>
      </c>
      <c r="G23" s="162">
        <v>0</v>
      </c>
      <c r="H23" s="88"/>
      <c r="I23" s="112"/>
      <c r="J23" s="113"/>
    </row>
    <row r="24" spans="1:10" ht="17.25" customHeight="1">
      <c r="A24" s="111" t="s">
        <v>401</v>
      </c>
      <c r="B24" s="80">
        <v>50000</v>
      </c>
      <c r="C24" s="88">
        <v>35000</v>
      </c>
      <c r="D24" s="112">
        <v>57000</v>
      </c>
      <c r="E24" s="113">
        <f>(D24-B24)/B24</f>
        <v>0.14</v>
      </c>
      <c r="F24" s="114" t="s">
        <v>402</v>
      </c>
      <c r="G24" s="162">
        <v>18161</v>
      </c>
      <c r="H24" s="88">
        <v>35000</v>
      </c>
      <c r="I24" s="112">
        <v>37250</v>
      </c>
      <c r="J24" s="113">
        <f>I24/G24-1</f>
        <v>1.051098507791421</v>
      </c>
    </row>
    <row r="25" spans="1:10" ht="17.25" customHeight="1">
      <c r="A25" s="111" t="s">
        <v>403</v>
      </c>
      <c r="B25" s="80">
        <v>0</v>
      </c>
      <c r="C25" s="88"/>
      <c r="D25" s="112"/>
      <c r="E25" s="113"/>
      <c r="F25" s="114" t="s">
        <v>78</v>
      </c>
      <c r="G25" s="162">
        <v>77406</v>
      </c>
      <c r="H25" s="80">
        <v>833.39499999996</v>
      </c>
      <c r="I25" s="112">
        <f>D26-I5-I22-I24</f>
        <v>26455.5</v>
      </c>
      <c r="J25" s="113">
        <f>I25/G25-1</f>
        <v>-0.6582241686690955</v>
      </c>
    </row>
    <row r="26" spans="1:10" ht="17.25" customHeight="1">
      <c r="A26" s="2" t="s">
        <v>79</v>
      </c>
      <c r="B26" s="80">
        <v>401833</v>
      </c>
      <c r="C26" s="80">
        <v>466708.195</v>
      </c>
      <c r="D26" s="115">
        <f>D5+D22+D23+D24</f>
        <v>467567</v>
      </c>
      <c r="E26" s="113">
        <f>(D26-B26)/B26</f>
        <v>0.16358537004178353</v>
      </c>
      <c r="F26" s="110" t="s">
        <v>80</v>
      </c>
      <c r="G26" s="162">
        <v>401833</v>
      </c>
      <c r="H26" s="80">
        <v>466708.195</v>
      </c>
      <c r="I26" s="112">
        <f>I5+I22+I24+I25</f>
        <v>467567</v>
      </c>
      <c r="J26" s="113">
        <f>I26/G26-1</f>
        <v>0.16358537004178353</v>
      </c>
    </row>
  </sheetData>
  <sheetProtection/>
  <mergeCells count="3">
    <mergeCell ref="A1:J1"/>
    <mergeCell ref="A3:E3"/>
    <mergeCell ref="F3:J3"/>
  </mergeCells>
  <printOptions horizontalCentered="1"/>
  <pageMargins left="0.5905511811023623" right="0.5905511811023623" top="1.3779527559055118" bottom="0.7874015748031497" header="1.1811023622047245" footer="0.31496062992125984"/>
  <pageSetup fitToHeight="1" fitToWidth="1" horizontalDpi="600" verticalDpi="600" orientation="landscape" paperSize="9" scale="72" r:id="rId1"/>
  <headerFooter alignWithMargins="0">
    <oddHeader>&amp;L&amp;"宋体,加粗"&amp;20附表6</oddHeader>
  </headerFooter>
</worksheet>
</file>

<file path=xl/worksheets/sheet7.xml><?xml version="1.0" encoding="utf-8"?>
<worksheet xmlns="http://schemas.openxmlformats.org/spreadsheetml/2006/main" xmlns:r="http://schemas.openxmlformats.org/officeDocument/2006/relationships">
  <sheetPr>
    <tabColor indexed="49"/>
    <pageSetUpPr fitToPage="1"/>
  </sheetPr>
  <dimension ref="A1:D17"/>
  <sheetViews>
    <sheetView zoomScaleSheetLayoutView="100" zoomScalePageLayoutView="0" workbookViewId="0" topLeftCell="A1">
      <selection activeCell="C17" sqref="C17"/>
    </sheetView>
  </sheetViews>
  <sheetFormatPr defaultColWidth="10.28125" defaultRowHeight="14.25" customHeight="1"/>
  <cols>
    <col min="1" max="1" width="49.57421875" style="54" customWidth="1"/>
    <col min="2" max="3" width="18.7109375" style="54" customWidth="1"/>
    <col min="4" max="4" width="69.421875" style="54" customWidth="1"/>
    <col min="5" max="16384" width="10.28125" style="54" customWidth="1"/>
  </cols>
  <sheetData>
    <row r="1" spans="1:4" ht="27">
      <c r="A1" s="151" t="s">
        <v>332</v>
      </c>
      <c r="B1" s="151"/>
      <c r="C1" s="151"/>
      <c r="D1" s="151"/>
    </row>
    <row r="2" spans="1:4" ht="14.25">
      <c r="A2" s="55"/>
      <c r="B2" s="55"/>
      <c r="C2" s="55"/>
      <c r="D2" s="56" t="s">
        <v>16</v>
      </c>
    </row>
    <row r="3" spans="1:4" ht="14.25">
      <c r="A3" s="57" t="s">
        <v>186</v>
      </c>
      <c r="B3" s="57" t="s">
        <v>317</v>
      </c>
      <c r="C3" s="57" t="s">
        <v>318</v>
      </c>
      <c r="D3" s="58" t="s">
        <v>319</v>
      </c>
    </row>
    <row r="4" spans="1:4" ht="42.75">
      <c r="A4" s="59" t="s">
        <v>333</v>
      </c>
      <c r="B4" s="60" t="s">
        <v>334</v>
      </c>
      <c r="C4" s="61">
        <v>45675</v>
      </c>
      <c r="D4" s="68" t="s">
        <v>362</v>
      </c>
    </row>
    <row r="5" spans="1:4" ht="42.75">
      <c r="A5" s="152" t="s">
        <v>335</v>
      </c>
      <c r="B5" s="60" t="s">
        <v>320</v>
      </c>
      <c r="C5" s="61">
        <v>24142</v>
      </c>
      <c r="D5" s="71" t="s">
        <v>363</v>
      </c>
    </row>
    <row r="6" spans="1:4" ht="28.5">
      <c r="A6" s="152"/>
      <c r="B6" s="60" t="s">
        <v>322</v>
      </c>
      <c r="C6" s="61">
        <v>917</v>
      </c>
      <c r="D6" s="62" t="s">
        <v>336</v>
      </c>
    </row>
    <row r="7" spans="1:4" ht="14.25">
      <c r="A7" s="63" t="s">
        <v>337</v>
      </c>
      <c r="B7" s="60" t="s">
        <v>323</v>
      </c>
      <c r="C7" s="61">
        <v>60644</v>
      </c>
      <c r="D7" s="62" t="s">
        <v>338</v>
      </c>
    </row>
    <row r="8" spans="1:4" ht="114">
      <c r="A8" s="63" t="s">
        <v>339</v>
      </c>
      <c r="B8" s="60" t="s">
        <v>322</v>
      </c>
      <c r="C8" s="67">
        <v>47623</v>
      </c>
      <c r="D8" s="68" t="s">
        <v>350</v>
      </c>
    </row>
    <row r="9" spans="1:4" ht="14.25">
      <c r="A9" s="63" t="s">
        <v>340</v>
      </c>
      <c r="B9" s="70" t="s">
        <v>361</v>
      </c>
      <c r="C9" s="61">
        <v>3397.9</v>
      </c>
      <c r="D9" s="62"/>
    </row>
    <row r="10" spans="1:4" ht="14.25">
      <c r="A10" s="152" t="s">
        <v>341</v>
      </c>
      <c r="B10" s="60" t="s">
        <v>320</v>
      </c>
      <c r="C10" s="61">
        <v>179</v>
      </c>
      <c r="D10" s="64" t="s">
        <v>321</v>
      </c>
    </row>
    <row r="11" spans="1:4" ht="14.25">
      <c r="A11" s="152"/>
      <c r="B11" s="60" t="s">
        <v>322</v>
      </c>
      <c r="C11" s="61">
        <v>1708</v>
      </c>
      <c r="D11" s="64" t="s">
        <v>342</v>
      </c>
    </row>
    <row r="12" spans="1:4" ht="14.25">
      <c r="A12" s="63" t="s">
        <v>343</v>
      </c>
      <c r="B12" s="60" t="s">
        <v>324</v>
      </c>
      <c r="C12" s="67">
        <v>5302</v>
      </c>
      <c r="D12" s="62"/>
    </row>
    <row r="13" spans="1:4" ht="28.5">
      <c r="A13" s="63" t="s">
        <v>344</v>
      </c>
      <c r="B13" s="60" t="s">
        <v>167</v>
      </c>
      <c r="C13" s="61">
        <v>45759</v>
      </c>
      <c r="D13" s="68" t="s">
        <v>351</v>
      </c>
    </row>
    <row r="14" spans="1:4" ht="57">
      <c r="A14" s="63" t="s">
        <v>345</v>
      </c>
      <c r="B14" s="60" t="s">
        <v>324</v>
      </c>
      <c r="C14" s="67">
        <v>3112</v>
      </c>
      <c r="D14" s="62" t="s">
        <v>346</v>
      </c>
    </row>
    <row r="15" spans="1:4" ht="14.25">
      <c r="A15" s="63" t="s">
        <v>347</v>
      </c>
      <c r="B15" s="60" t="s">
        <v>348</v>
      </c>
      <c r="C15" s="61">
        <v>2213</v>
      </c>
      <c r="D15" s="62"/>
    </row>
    <row r="16" spans="1:4" ht="14.25">
      <c r="A16" s="63" t="s">
        <v>349</v>
      </c>
      <c r="B16" s="60" t="s">
        <v>348</v>
      </c>
      <c r="C16" s="61">
        <v>281.66</v>
      </c>
      <c r="D16" s="62"/>
    </row>
    <row r="17" spans="1:4" ht="14.25">
      <c r="A17" s="65"/>
      <c r="B17" s="57" t="s">
        <v>325</v>
      </c>
      <c r="C17" s="66">
        <f>SUM(C4:C16)</f>
        <v>240953.56</v>
      </c>
      <c r="D17" s="64"/>
    </row>
  </sheetData>
  <sheetProtection/>
  <mergeCells count="3">
    <mergeCell ref="A1:D1"/>
    <mergeCell ref="A5:A6"/>
    <mergeCell ref="A10:A11"/>
  </mergeCells>
  <printOptions horizontalCentered="1"/>
  <pageMargins left="0.7086614173228347" right="0.7086614173228347" top="1.1811023622047245" bottom="0.7480314960629921" header="0.31496062992125984" footer="0.31496062992125984"/>
  <pageSetup fitToHeight="1" fitToWidth="1" horizontalDpi="600" verticalDpi="600" orientation="landscape" paperSize="9" scale="91" r:id="rId1"/>
  <headerFooter alignWithMargins="0">
    <oddHeader>&amp;L&amp;"宋体,加粗"&amp;18附表7</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7"/>
  <sheetViews>
    <sheetView zoomScaleSheetLayoutView="100" zoomScalePageLayoutView="0" workbookViewId="0" topLeftCell="A1">
      <selection activeCell="B5" sqref="B5:C5"/>
    </sheetView>
  </sheetViews>
  <sheetFormatPr defaultColWidth="10.28125" defaultRowHeight="13.5" customHeight="1"/>
  <cols>
    <col min="1" max="1" width="9.421875" style="103" customWidth="1"/>
    <col min="2" max="2" width="73.00390625" style="103" customWidth="1"/>
    <col min="3" max="3" width="42.140625" style="103" customWidth="1"/>
    <col min="4" max="4" width="31.140625" style="103" customWidth="1"/>
    <col min="5" max="5" width="12.421875" style="103" customWidth="1"/>
    <col min="6" max="6" width="15.7109375" style="103" customWidth="1"/>
    <col min="7" max="7" width="14.421875" style="103" customWidth="1"/>
    <col min="8" max="16384" width="10.28125" style="103" customWidth="1"/>
  </cols>
  <sheetData>
    <row r="1" spans="1:4" ht="48.75" customHeight="1">
      <c r="A1" s="154" t="s">
        <v>371</v>
      </c>
      <c r="B1" s="154"/>
      <c r="C1" s="154"/>
      <c r="D1" s="154"/>
    </row>
    <row r="2" spans="1:4" ht="21" customHeight="1">
      <c r="A2" s="155" t="s">
        <v>16</v>
      </c>
      <c r="B2" s="155"/>
      <c r="C2" s="155"/>
      <c r="D2" s="155"/>
    </row>
    <row r="3" spans="1:4" ht="30.75" customHeight="1">
      <c r="A3" s="104"/>
      <c r="B3" s="157" t="s">
        <v>327</v>
      </c>
      <c r="C3" s="158"/>
      <c r="D3" s="105" t="s">
        <v>328</v>
      </c>
    </row>
    <row r="4" spans="1:4" ht="48" customHeight="1">
      <c r="A4" s="106">
        <v>1</v>
      </c>
      <c r="B4" s="153" t="s">
        <v>329</v>
      </c>
      <c r="C4" s="153"/>
      <c r="D4" s="107">
        <v>208.46</v>
      </c>
    </row>
    <row r="5" spans="1:4" ht="54" customHeight="1">
      <c r="A5" s="106">
        <v>2</v>
      </c>
      <c r="B5" s="153" t="s">
        <v>330</v>
      </c>
      <c r="C5" s="153"/>
      <c r="D5" s="107">
        <v>3692.42</v>
      </c>
    </row>
    <row r="6" spans="1:4" ht="39.75" customHeight="1">
      <c r="A6" s="106">
        <v>3</v>
      </c>
      <c r="B6" s="153" t="s">
        <v>331</v>
      </c>
      <c r="C6" s="153"/>
      <c r="D6" s="107">
        <v>2705.32</v>
      </c>
    </row>
    <row r="7" spans="1:4" ht="44.25" customHeight="1">
      <c r="A7" s="104"/>
      <c r="B7" s="156" t="s">
        <v>326</v>
      </c>
      <c r="C7" s="156"/>
      <c r="D7" s="105">
        <v>6606.2</v>
      </c>
    </row>
  </sheetData>
  <sheetProtection/>
  <mergeCells count="7">
    <mergeCell ref="B5:C5"/>
    <mergeCell ref="B6:C6"/>
    <mergeCell ref="A1:D1"/>
    <mergeCell ref="A2:D2"/>
    <mergeCell ref="B7:C7"/>
    <mergeCell ref="B4:C4"/>
    <mergeCell ref="B3:C3"/>
  </mergeCells>
  <printOptions/>
  <pageMargins left="0.7480314960629921" right="0.7480314960629921" top="0.984251968503937" bottom="0.984251968503937" header="0.5118110236220472" footer="0.5118110236220472"/>
  <pageSetup fitToHeight="1" fitToWidth="1" horizontalDpi="600" verticalDpi="600" orientation="landscape" paperSize="9" scale="93" r:id="rId1"/>
  <headerFooter alignWithMargins="0">
    <oddHeader>&amp;L附表8</oddHead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李菲</cp:lastModifiedBy>
  <cp:lastPrinted>2020-12-10T01:05:45Z</cp:lastPrinted>
  <dcterms:created xsi:type="dcterms:W3CDTF">2020-11-18T20:21:59Z</dcterms:created>
  <dcterms:modified xsi:type="dcterms:W3CDTF">2020-12-10T01:09:02Z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