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updateLinks="never"/>
  <bookViews>
    <workbookView xWindow="-15" yWindow="75" windowWidth="10770" windowHeight="10215"/>
  </bookViews>
  <sheets>
    <sheet name="含20万元以上" sheetId="21" r:id="rId1"/>
  </sheets>
  <externalReferences>
    <externalReference r:id="rId2"/>
  </externalReferences>
  <definedNames>
    <definedName name="_xlnm._FilterDatabase" localSheetId="0" hidden="1">含20万元以上!$A$6:$U$43</definedName>
    <definedName name="FF">[1]⑦财务!$AK$10:$AK$22</definedName>
    <definedName name="JJ">[1]⑧农民负担!$AX$10:$AX$22</definedName>
    <definedName name="_xlnm.Print_Titles" localSheetId="0">含20万元以上!$4:$6</definedName>
  </definedNames>
  <calcPr calcId="124519" fullPrecision="0"/>
</workbook>
</file>

<file path=xl/calcChain.xml><?xml version="1.0" encoding="utf-8"?>
<calcChain xmlns="http://schemas.openxmlformats.org/spreadsheetml/2006/main">
  <c r="L43" i="21"/>
  <c r="Q43" s="1"/>
  <c r="G43"/>
  <c r="T43" s="1"/>
  <c r="R43" s="1"/>
  <c r="L42"/>
  <c r="Q42" s="1"/>
  <c r="G42"/>
  <c r="T42" s="1"/>
  <c r="R42" s="1"/>
  <c r="L41"/>
  <c r="Q41" s="1"/>
  <c r="G41"/>
  <c r="T41" s="1"/>
  <c r="R41" s="1"/>
  <c r="L40"/>
  <c r="Q40" s="1"/>
  <c r="G40"/>
  <c r="T40" s="1"/>
  <c r="R40" s="1"/>
  <c r="L39"/>
  <c r="Q39" s="1"/>
  <c r="G39"/>
  <c r="T39" s="1"/>
  <c r="R39" s="1"/>
  <c r="L38"/>
  <c r="Q38" s="1"/>
  <c r="G38"/>
  <c r="T38" s="1"/>
  <c r="R38" s="1"/>
  <c r="L37"/>
  <c r="Q37" s="1"/>
  <c r="G37"/>
  <c r="T37" s="1"/>
  <c r="R37" s="1"/>
  <c r="L36"/>
  <c r="Q36" s="1"/>
  <c r="G36"/>
  <c r="T36" s="1"/>
  <c r="R36" s="1"/>
  <c r="L35"/>
  <c r="Q35" s="1"/>
  <c r="G35"/>
  <c r="T35" s="1"/>
  <c r="R35" s="1"/>
  <c r="L34"/>
  <c r="Q34" s="1"/>
  <c r="G34"/>
  <c r="T34" s="1"/>
  <c r="R34" s="1"/>
  <c r="L33"/>
  <c r="Q33" s="1"/>
  <c r="G33"/>
  <c r="T33" s="1"/>
  <c r="R33" s="1"/>
  <c r="L32"/>
  <c r="Q32" s="1"/>
  <c r="G32"/>
  <c r="T32" s="1"/>
  <c r="R32" s="1"/>
  <c r="L31"/>
  <c r="Q31" s="1"/>
  <c r="G31"/>
  <c r="T31" s="1"/>
  <c r="R31" s="1"/>
  <c r="L30"/>
  <c r="Q30" s="1"/>
  <c r="G30"/>
  <c r="T30" s="1"/>
  <c r="R30" s="1"/>
  <c r="L29"/>
  <c r="Q29" s="1"/>
  <c r="G29"/>
  <c r="T29" s="1"/>
  <c r="R29" s="1"/>
  <c r="L28"/>
  <c r="Q28" s="1"/>
  <c r="G28"/>
  <c r="T28" s="1"/>
  <c r="R28" s="1"/>
  <c r="L27"/>
  <c r="Q27" s="1"/>
  <c r="G27"/>
  <c r="T27" s="1"/>
  <c r="R27" s="1"/>
  <c r="L26"/>
  <c r="Q26" s="1"/>
  <c r="G26"/>
  <c r="T26" s="1"/>
  <c r="R26" s="1"/>
  <c r="L25"/>
  <c r="Q25" s="1"/>
  <c r="G25"/>
  <c r="T25" s="1"/>
  <c r="R25" s="1"/>
  <c r="L24"/>
  <c r="Q24" s="1"/>
  <c r="G24"/>
  <c r="T24" s="1"/>
  <c r="R24" s="1"/>
  <c r="L23"/>
  <c r="Q23" s="1"/>
  <c r="G23"/>
  <c r="T23" s="1"/>
  <c r="R23" s="1"/>
  <c r="L22"/>
  <c r="Q22" s="1"/>
  <c r="G22"/>
  <c r="S22" s="1"/>
  <c r="R22" s="1"/>
  <c r="L21"/>
  <c r="Q21" s="1"/>
  <c r="G21"/>
  <c r="T21" s="1"/>
  <c r="R21" s="1"/>
  <c r="L20"/>
  <c r="Q20" s="1"/>
  <c r="G20"/>
  <c r="T20" s="1"/>
  <c r="R20" s="1"/>
  <c r="L19"/>
  <c r="Q19" s="1"/>
  <c r="G19"/>
  <c r="T19" s="1"/>
  <c r="R19" s="1"/>
  <c r="L18"/>
  <c r="Q18" s="1"/>
  <c r="G18"/>
  <c r="T18" s="1"/>
  <c r="R18" s="1"/>
  <c r="L17"/>
  <c r="Q17" s="1"/>
  <c r="G17"/>
  <c r="T17" s="1"/>
  <c r="R17" s="1"/>
  <c r="L16"/>
  <c r="Q16" s="1"/>
  <c r="G16"/>
  <c r="T16" s="1"/>
  <c r="R16" s="1"/>
  <c r="L15"/>
  <c r="Q15" s="1"/>
  <c r="G15"/>
  <c r="T15" s="1"/>
  <c r="R15" s="1"/>
  <c r="L14"/>
  <c r="Q14" s="1"/>
  <c r="G14"/>
  <c r="T14" s="1"/>
  <c r="R14" s="1"/>
  <c r="L13"/>
  <c r="Q13" s="1"/>
  <c r="G13"/>
  <c r="T13" s="1"/>
  <c r="R13" s="1"/>
  <c r="L12"/>
  <c r="Q12" s="1"/>
  <c r="G12"/>
  <c r="T12" s="1"/>
  <c r="R12" s="1"/>
  <c r="L11"/>
  <c r="Q11" s="1"/>
  <c r="G11"/>
  <c r="T11" s="1"/>
  <c r="R11" s="1"/>
  <c r="L10"/>
  <c r="Q10" s="1"/>
  <c r="G10"/>
  <c r="T10" s="1"/>
  <c r="R10" s="1"/>
  <c r="L9"/>
  <c r="Q9" s="1"/>
  <c r="G9"/>
  <c r="T9" s="1"/>
  <c r="R9" s="1"/>
  <c r="L8"/>
  <c r="Q8" s="1"/>
  <c r="G8"/>
  <c r="T8" s="1"/>
  <c r="R8" s="1"/>
  <c r="K10" l="1"/>
  <c r="K42"/>
  <c r="K18"/>
  <c r="K26"/>
  <c r="K34"/>
  <c r="K12"/>
  <c r="K20"/>
  <c r="K28"/>
  <c r="K36"/>
  <c r="K8"/>
  <c r="K14"/>
  <c r="K16"/>
  <c r="K22"/>
  <c r="K24"/>
  <c r="K30"/>
  <c r="K32"/>
  <c r="K38"/>
  <c r="K40"/>
  <c r="K11"/>
  <c r="K15"/>
  <c r="K19"/>
  <c r="K23"/>
  <c r="K27"/>
  <c r="K31"/>
  <c r="K35"/>
  <c r="K39"/>
  <c r="K43"/>
  <c r="K9"/>
  <c r="K13"/>
  <c r="K17"/>
  <c r="K21"/>
  <c r="K25"/>
  <c r="K29"/>
  <c r="K33"/>
  <c r="K37"/>
  <c r="K41"/>
  <c r="S7"/>
  <c r="L7"/>
  <c r="T7"/>
  <c r="P7"/>
  <c r="O7"/>
  <c r="N7"/>
  <c r="M7"/>
  <c r="J7"/>
  <c r="I7"/>
  <c r="H7"/>
  <c r="E7"/>
  <c r="D7"/>
  <c r="C7"/>
  <c r="G7" l="1"/>
  <c r="R7" l="1"/>
  <c r="K7" s="1"/>
</calcChain>
</file>

<file path=xl/sharedStrings.xml><?xml version="1.0" encoding="utf-8"?>
<sst xmlns="http://schemas.openxmlformats.org/spreadsheetml/2006/main" count="101" uniqueCount="67">
  <si>
    <t>镇、街</t>
  </si>
  <si>
    <t>行政村</t>
  </si>
  <si>
    <t>自然村</t>
  </si>
  <si>
    <t>村人口（万）</t>
  </si>
  <si>
    <t>2014年村集体经济组织收益（万元）</t>
  </si>
  <si>
    <t>附加统计</t>
  </si>
  <si>
    <t>合计</t>
  </si>
  <si>
    <t>基本农田面积（亩）</t>
  </si>
  <si>
    <t>生态公益林面积（亩）</t>
  </si>
  <si>
    <t>饮用水资源面积（亩）</t>
  </si>
  <si>
    <t>五四</t>
  </si>
  <si>
    <t>江海区</t>
  </si>
  <si>
    <t>序号</t>
    <phoneticPr fontId="3" type="noConversion"/>
  </si>
  <si>
    <t>二</t>
    <phoneticPr fontId="3" type="noConversion"/>
  </si>
  <si>
    <t>江海区礼乐街道</t>
  </si>
  <si>
    <t>英南</t>
  </si>
  <si>
    <t>跨龙</t>
  </si>
  <si>
    <t>雄乡</t>
  </si>
  <si>
    <t>雄光</t>
  </si>
  <si>
    <t>东红</t>
  </si>
  <si>
    <t>英北</t>
  </si>
  <si>
    <t>镇龙</t>
  </si>
  <si>
    <t>东仁</t>
  </si>
  <si>
    <t>敬和</t>
  </si>
  <si>
    <t>威西</t>
  </si>
  <si>
    <t>威东</t>
  </si>
  <si>
    <t>乌纱</t>
  </si>
  <si>
    <t>武东</t>
  </si>
  <si>
    <t>新创</t>
  </si>
  <si>
    <t>新丰</t>
  </si>
  <si>
    <t>新兴</t>
  </si>
  <si>
    <t>新华</t>
  </si>
  <si>
    <t>新民</t>
  </si>
  <si>
    <t>向荣</t>
  </si>
  <si>
    <t>丰盛</t>
  </si>
  <si>
    <t>向前</t>
  </si>
  <si>
    <t>向民</t>
  </si>
  <si>
    <t>向东</t>
  </si>
  <si>
    <t>江海区外海街道</t>
  </si>
  <si>
    <t>麻一</t>
  </si>
  <si>
    <t>麻二</t>
  </si>
  <si>
    <t>麻三</t>
  </si>
  <si>
    <t>南山</t>
  </si>
  <si>
    <t>东南</t>
  </si>
  <si>
    <t>东升</t>
  </si>
  <si>
    <t>直冲</t>
  </si>
  <si>
    <t>东宁</t>
  </si>
  <si>
    <t>前进</t>
  </si>
  <si>
    <t>七东</t>
  </si>
  <si>
    <t>七西</t>
  </si>
  <si>
    <t>中东</t>
  </si>
  <si>
    <t>小计</t>
    <phoneticPr fontId="3" type="noConversion"/>
  </si>
  <si>
    <t>合计</t>
    <phoneticPr fontId="3" type="noConversion"/>
  </si>
  <si>
    <t>台开恩市级农村基层组织补助</t>
    <phoneticPr fontId="3" type="noConversion"/>
  </si>
  <si>
    <t>村党支部书记和村委会主任通讯费补贴（每月20元，2人），共0.048万元/村</t>
    <phoneticPr fontId="6" type="noConversion"/>
  </si>
  <si>
    <t>备注</t>
    <phoneticPr fontId="3" type="noConversion"/>
  </si>
  <si>
    <t>经补助后的村集体收入</t>
    <phoneticPr fontId="3" type="noConversion"/>
  </si>
  <si>
    <t>按村集体收入20-50万元补3元</t>
    <phoneticPr fontId="3" type="noConversion"/>
  </si>
  <si>
    <t>按村集体收入50万元以上补1元</t>
    <phoneticPr fontId="3" type="noConversion"/>
  </si>
  <si>
    <t>资源补助小计</t>
    <phoneticPr fontId="3" type="noConversion"/>
  </si>
  <si>
    <t>2018年安排（万元）</t>
  </si>
  <si>
    <t>干部补贴标准（每月每人625元，5人）3.75万元/年村</t>
    <phoneticPr fontId="6" type="noConversion"/>
  </si>
  <si>
    <t>经补助后的村集体收入分类补助</t>
    <phoneticPr fontId="7" type="noConversion"/>
  </si>
  <si>
    <t>附件4：</t>
    <phoneticPr fontId="3" type="noConversion"/>
  </si>
  <si>
    <t>经上述补助后，仍达不到20万元作差额补助</t>
    <phoneticPr fontId="3" type="noConversion"/>
  </si>
  <si>
    <t>办公经费标准（3万元/年村）</t>
    <phoneticPr fontId="3" type="noConversion"/>
  </si>
  <si>
    <t>2018年市级精准扶贫与村级公共服务均等化专项资金明细表(含20万元以上)</t>
    <phoneticPr fontId="7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</si>
</sst>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8">
    <font>
      <sz val="12"/>
      <name val="宋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 shrinkToFit="1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6" applyNumberFormat="1" applyFont="1" applyFill="1" applyBorder="1" applyAlignment="1">
      <alignment horizontal="right" vertical="center"/>
    </xf>
    <xf numFmtId="0" fontId="1" fillId="0" borderId="1" xfId="3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 applyProtection="1">
      <alignment horizontal="center" vertical="center" readingOrder="1"/>
      <protection locked="0"/>
    </xf>
    <xf numFmtId="0" fontId="1" fillId="0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Font="1" applyFill="1" applyBorder="1" applyAlignment="1" applyProtection="1">
      <alignment horizontal="center" vertical="center" readingOrder="1"/>
      <protection locked="0"/>
    </xf>
    <xf numFmtId="0" fontId="1" fillId="0" borderId="1" xfId="0" applyFont="1" applyFill="1" applyBorder="1" applyAlignment="1" applyProtection="1">
      <alignment horizontal="center" vertical="center" textRotation="255" readingOrder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0">
    <cellStyle name="常规" xfId="0" builtinId="0"/>
    <cellStyle name="常规 2" xfId="1"/>
    <cellStyle name="常规 20" xfId="2"/>
    <cellStyle name="常规 3" xfId="3"/>
    <cellStyle name="常规 3 2" xfId="4"/>
    <cellStyle name="常规 4" xfId="5"/>
    <cellStyle name="常规 4 2" xfId="8"/>
    <cellStyle name="千位分隔" xfId="6" builtinId="3"/>
    <cellStyle name="千位分隔 2" xfId="7"/>
    <cellStyle name="千位分隔 2 2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753;&#23398;&#26126;\&#20892;&#32463;&#32479;&#35745;&#25968;&#25454;\&#33485;&#22478;2014&#24180;&#20892;&#32463;&#32479;&#35745;&#34920;\&#33485;&#22478;2014&#24180;&#20892;&#32463;&#32479;&#35745;&#34920;&#65288;&#25171;&#21360;&#23450;&#3129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①基本"/>
      <sheetName val="农村经济"/>
      <sheetName val="②承包"/>
      <sheetName val="③家庭农场"/>
      <sheetName val="④合作社"/>
      <sheetName val="⑤村级经济"/>
      <sheetName val="⑤组级经济"/>
      <sheetName val="⑥村资产负债"/>
      <sheetName val="⑥组资产负债"/>
      <sheetName val="⑦财务"/>
      <sheetName val="⑧农民负担"/>
      <sheetName val="⑨机构"/>
      <sheetName val="⑪⑩农村经营管理信息化情况统计表"/>
      <sheetName val="⑫管理"/>
      <sheetName val="对比"/>
      <sheetName val="表内逻辑关系"/>
      <sheetName val="表间逻辑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>
      <pane xSplit="1" ySplit="6" topLeftCell="B7" activePane="bottomRight" state="frozen"/>
      <selection sqref="A1:XFD1048576"/>
      <selection pane="topRight" sqref="A1:XFD1048576"/>
      <selection pane="bottomLeft" sqref="A1:XFD1048576"/>
      <selection pane="bottomRight" activeCell="A2" sqref="A2:U2"/>
    </sheetView>
  </sheetViews>
  <sheetFormatPr defaultRowHeight="14.25"/>
  <cols>
    <col min="1" max="1" width="4.625" style="5" customWidth="1"/>
    <col min="2" max="2" width="11.625" style="12" customWidth="1"/>
    <col min="3" max="3" width="9.625" style="5" customWidth="1"/>
    <col min="4" max="4" width="5.625" style="5" hidden="1" customWidth="1"/>
    <col min="5" max="5" width="6" style="5" hidden="1" customWidth="1"/>
    <col min="6" max="6" width="7.5" style="5" customWidth="1"/>
    <col min="7" max="7" width="10" style="5" customWidth="1"/>
    <col min="8" max="8" width="10.125" style="5" customWidth="1"/>
    <col min="9" max="9" width="10.5" style="5" customWidth="1"/>
    <col min="10" max="10" width="8.75" style="5" customWidth="1"/>
    <col min="11" max="15" width="10.625" style="5" customWidth="1"/>
    <col min="16" max="16" width="9.125" style="5" customWidth="1"/>
    <col min="17" max="17" width="10.25" style="5" customWidth="1"/>
    <col min="18" max="20" width="10.625" style="5" customWidth="1"/>
    <col min="21" max="21" width="4.625" style="5" customWidth="1"/>
    <col min="22" max="16384" width="9" style="5"/>
  </cols>
  <sheetData>
    <row r="1" spans="1:21">
      <c r="A1" s="5" t="s">
        <v>63</v>
      </c>
    </row>
    <row r="2" spans="1:21" ht="20.25">
      <c r="A2" s="18" t="s">
        <v>66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8.25" customHeight="1">
      <c r="B3" s="6"/>
      <c r="C3" s="9"/>
      <c r="D3" s="9"/>
      <c r="E3" s="9"/>
      <c r="F3" s="9"/>
      <c r="G3" s="9"/>
      <c r="H3" s="9"/>
      <c r="I3" s="9"/>
      <c r="J3" s="9"/>
      <c r="S3" s="13"/>
      <c r="T3" s="13"/>
    </row>
    <row r="4" spans="1:21" ht="14.25" customHeight="1">
      <c r="A4" s="19" t="s">
        <v>12</v>
      </c>
      <c r="B4" s="20" t="s">
        <v>0</v>
      </c>
      <c r="C4" s="21" t="s">
        <v>1</v>
      </c>
      <c r="D4" s="22" t="s">
        <v>2</v>
      </c>
      <c r="E4" s="24" t="s">
        <v>3</v>
      </c>
      <c r="F4" s="25" t="s">
        <v>4</v>
      </c>
      <c r="G4" s="23" t="s">
        <v>5</v>
      </c>
      <c r="H4" s="23"/>
      <c r="I4" s="23"/>
      <c r="J4" s="23"/>
      <c r="K4" s="26" t="s">
        <v>60</v>
      </c>
      <c r="L4" s="27"/>
      <c r="M4" s="27"/>
      <c r="N4" s="27"/>
      <c r="O4" s="27"/>
      <c r="P4" s="27"/>
      <c r="Q4" s="27"/>
      <c r="R4" s="27"/>
      <c r="S4" s="27"/>
      <c r="T4" s="28"/>
      <c r="U4" s="29" t="s">
        <v>55</v>
      </c>
    </row>
    <row r="5" spans="1:21" ht="28.5" customHeight="1">
      <c r="A5" s="19"/>
      <c r="B5" s="20"/>
      <c r="C5" s="21"/>
      <c r="D5" s="23"/>
      <c r="E5" s="23"/>
      <c r="F5" s="25"/>
      <c r="G5" s="25" t="s">
        <v>6</v>
      </c>
      <c r="H5" s="22" t="s">
        <v>7</v>
      </c>
      <c r="I5" s="22" t="s">
        <v>8</v>
      </c>
      <c r="J5" s="22" t="s">
        <v>9</v>
      </c>
      <c r="K5" s="22" t="s">
        <v>52</v>
      </c>
      <c r="L5" s="19" t="s">
        <v>53</v>
      </c>
      <c r="M5" s="19"/>
      <c r="N5" s="19"/>
      <c r="O5" s="19"/>
      <c r="P5" s="32" t="s">
        <v>64</v>
      </c>
      <c r="Q5" s="33" t="s">
        <v>56</v>
      </c>
      <c r="R5" s="33" t="s">
        <v>59</v>
      </c>
      <c r="S5" s="27" t="s">
        <v>62</v>
      </c>
      <c r="T5" s="28"/>
      <c r="U5" s="30"/>
    </row>
    <row r="6" spans="1:21" ht="84">
      <c r="A6" s="19"/>
      <c r="B6" s="20"/>
      <c r="C6" s="21"/>
      <c r="D6" s="23"/>
      <c r="E6" s="23"/>
      <c r="F6" s="25"/>
      <c r="G6" s="25"/>
      <c r="H6" s="22"/>
      <c r="I6" s="22"/>
      <c r="J6" s="22"/>
      <c r="K6" s="22"/>
      <c r="L6" s="8" t="s">
        <v>51</v>
      </c>
      <c r="M6" s="8" t="s">
        <v>61</v>
      </c>
      <c r="N6" s="8" t="s">
        <v>65</v>
      </c>
      <c r="O6" s="8" t="s">
        <v>54</v>
      </c>
      <c r="P6" s="32"/>
      <c r="Q6" s="34"/>
      <c r="R6" s="34"/>
      <c r="S6" s="8" t="s">
        <v>57</v>
      </c>
      <c r="T6" s="8" t="s">
        <v>58</v>
      </c>
      <c r="U6" s="31"/>
    </row>
    <row r="7" spans="1:21">
      <c r="A7" s="14" t="s">
        <v>13</v>
      </c>
      <c r="B7" s="10" t="s">
        <v>11</v>
      </c>
      <c r="C7" s="15">
        <f>+A43</f>
        <v>36</v>
      </c>
      <c r="D7" s="11">
        <f>SUM(D8:D43)</f>
        <v>36</v>
      </c>
      <c r="E7" s="11">
        <f>SUM(E8:E43)</f>
        <v>8.6450999999999993</v>
      </c>
      <c r="F7" s="11"/>
      <c r="G7" s="2">
        <f>H7+I7+J7</f>
        <v>14427.38</v>
      </c>
      <c r="H7" s="2">
        <f t="shared" ref="H7:T7" si="0">SUM(H8:H43)</f>
        <v>10124.379999999999</v>
      </c>
      <c r="I7" s="2">
        <f t="shared" si="0"/>
        <v>4303</v>
      </c>
      <c r="J7" s="2">
        <f t="shared" si="0"/>
        <v>0</v>
      </c>
      <c r="K7" s="2">
        <f t="shared" ref="K7:K15" si="1">+L7+P7+R7</f>
        <v>1.4427380000000001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 t="shared" si="0"/>
        <v>0</v>
      </c>
      <c r="Q7" s="2"/>
      <c r="R7" s="2">
        <f t="shared" si="0"/>
        <v>1.4427380000000001</v>
      </c>
      <c r="S7" s="2">
        <f t="shared" si="0"/>
        <v>0</v>
      </c>
      <c r="T7" s="2">
        <f t="shared" si="0"/>
        <v>1.4427380000000001</v>
      </c>
      <c r="U7" s="14"/>
    </row>
    <row r="8" spans="1:21">
      <c r="A8" s="14">
        <v>1</v>
      </c>
      <c r="B8" s="7" t="s">
        <v>14</v>
      </c>
      <c r="C8" s="17" t="s">
        <v>15</v>
      </c>
      <c r="D8" s="1">
        <v>1</v>
      </c>
      <c r="E8" s="1">
        <v>0.2157</v>
      </c>
      <c r="F8" s="1">
        <v>92.96</v>
      </c>
      <c r="G8" s="2">
        <f t="shared" ref="G8:G43" si="2">H8+I8+J8</f>
        <v>300.89</v>
      </c>
      <c r="H8" s="4">
        <v>300.89</v>
      </c>
      <c r="I8" s="2">
        <v>0</v>
      </c>
      <c r="J8" s="2">
        <v>0</v>
      </c>
      <c r="K8" s="2">
        <f t="shared" si="1"/>
        <v>3.0089000000000001E-2</v>
      </c>
      <c r="L8" s="16">
        <f t="shared" ref="L8:L43" si="3">+M8+N8+O8</f>
        <v>0</v>
      </c>
      <c r="M8" s="4"/>
      <c r="N8" s="4"/>
      <c r="O8" s="4"/>
      <c r="P8" s="4"/>
      <c r="Q8" s="4">
        <f t="shared" ref="Q8:Q43" si="4">+L8+P8+F8</f>
        <v>92.96</v>
      </c>
      <c r="R8" s="4">
        <f t="shared" ref="R8:R43" si="5">+S8+T8</f>
        <v>3.0089000000000001E-2</v>
      </c>
      <c r="S8" s="4"/>
      <c r="T8" s="4">
        <f t="shared" ref="T8:T43" si="6">0.0001*G8</f>
        <v>3.0089000000000001E-2</v>
      </c>
      <c r="U8" s="14"/>
    </row>
    <row r="9" spans="1:21">
      <c r="A9" s="14">
        <v>2</v>
      </c>
      <c r="B9" s="7" t="s">
        <v>14</v>
      </c>
      <c r="C9" s="17" t="s">
        <v>16</v>
      </c>
      <c r="D9" s="1">
        <v>1</v>
      </c>
      <c r="E9" s="1">
        <v>0.2487</v>
      </c>
      <c r="F9" s="1">
        <v>120.04</v>
      </c>
      <c r="G9" s="2">
        <f t="shared" si="2"/>
        <v>1155.3399999999999</v>
      </c>
      <c r="H9" s="3">
        <v>1155.3399999999999</v>
      </c>
      <c r="I9" s="2">
        <v>0</v>
      </c>
      <c r="J9" s="2">
        <v>0</v>
      </c>
      <c r="K9" s="2">
        <f t="shared" si="1"/>
        <v>0.115534</v>
      </c>
      <c r="L9" s="16">
        <f t="shared" si="3"/>
        <v>0</v>
      </c>
      <c r="M9" s="4"/>
      <c r="N9" s="4"/>
      <c r="O9" s="4"/>
      <c r="P9" s="4"/>
      <c r="Q9" s="4">
        <f t="shared" si="4"/>
        <v>120.04</v>
      </c>
      <c r="R9" s="4">
        <f t="shared" si="5"/>
        <v>0.115534</v>
      </c>
      <c r="S9" s="4"/>
      <c r="T9" s="4">
        <f t="shared" si="6"/>
        <v>0.115534</v>
      </c>
      <c r="U9" s="14"/>
    </row>
    <row r="10" spans="1:21">
      <c r="A10" s="14">
        <v>3</v>
      </c>
      <c r="B10" s="7" t="s">
        <v>14</v>
      </c>
      <c r="C10" s="17" t="s">
        <v>17</v>
      </c>
      <c r="D10" s="1">
        <v>1</v>
      </c>
      <c r="E10" s="1">
        <v>0.21540000000000001</v>
      </c>
      <c r="F10" s="1">
        <v>164.64</v>
      </c>
      <c r="G10" s="2">
        <f t="shared" si="2"/>
        <v>950.8</v>
      </c>
      <c r="H10" s="3">
        <v>950.8</v>
      </c>
      <c r="I10" s="2">
        <v>0</v>
      </c>
      <c r="J10" s="2">
        <v>0</v>
      </c>
      <c r="K10" s="2">
        <f t="shared" si="1"/>
        <v>9.5079999999999998E-2</v>
      </c>
      <c r="L10" s="16">
        <f t="shared" si="3"/>
        <v>0</v>
      </c>
      <c r="M10" s="4"/>
      <c r="N10" s="4"/>
      <c r="O10" s="4"/>
      <c r="P10" s="4"/>
      <c r="Q10" s="4">
        <f t="shared" si="4"/>
        <v>164.64</v>
      </c>
      <c r="R10" s="4">
        <f t="shared" si="5"/>
        <v>9.5079999999999998E-2</v>
      </c>
      <c r="S10" s="4"/>
      <c r="T10" s="4">
        <f t="shared" si="6"/>
        <v>9.5079999999999998E-2</v>
      </c>
      <c r="U10" s="14"/>
    </row>
    <row r="11" spans="1:21">
      <c r="A11" s="14">
        <v>4</v>
      </c>
      <c r="B11" s="7" t="s">
        <v>14</v>
      </c>
      <c r="C11" s="17" t="s">
        <v>18</v>
      </c>
      <c r="D11" s="1">
        <v>1</v>
      </c>
      <c r="E11" s="1">
        <v>0.20499999999999999</v>
      </c>
      <c r="F11" s="1">
        <v>75.37</v>
      </c>
      <c r="G11" s="2">
        <f t="shared" si="2"/>
        <v>1032.95</v>
      </c>
      <c r="H11" s="3">
        <v>1032.95</v>
      </c>
      <c r="I11" s="2">
        <v>0</v>
      </c>
      <c r="J11" s="2">
        <v>0</v>
      </c>
      <c r="K11" s="2">
        <f t="shared" si="1"/>
        <v>0.103295</v>
      </c>
      <c r="L11" s="16">
        <f t="shared" si="3"/>
        <v>0</v>
      </c>
      <c r="M11" s="4"/>
      <c r="N11" s="4"/>
      <c r="O11" s="4"/>
      <c r="P11" s="4"/>
      <c r="Q11" s="4">
        <f t="shared" si="4"/>
        <v>75.37</v>
      </c>
      <c r="R11" s="4">
        <f t="shared" si="5"/>
        <v>0.103295</v>
      </c>
      <c r="S11" s="4"/>
      <c r="T11" s="4">
        <f t="shared" si="6"/>
        <v>0.103295</v>
      </c>
      <c r="U11" s="14"/>
    </row>
    <row r="12" spans="1:21">
      <c r="A12" s="14">
        <v>5</v>
      </c>
      <c r="B12" s="7" t="s">
        <v>14</v>
      </c>
      <c r="C12" s="17" t="s">
        <v>10</v>
      </c>
      <c r="D12" s="1">
        <v>1</v>
      </c>
      <c r="E12" s="1">
        <v>0.2626</v>
      </c>
      <c r="F12" s="1">
        <v>115.36</v>
      </c>
      <c r="G12" s="2">
        <f t="shared" si="2"/>
        <v>0</v>
      </c>
      <c r="H12" s="4">
        <v>0</v>
      </c>
      <c r="I12" s="2">
        <v>0</v>
      </c>
      <c r="J12" s="2">
        <v>0</v>
      </c>
      <c r="K12" s="2">
        <f t="shared" si="1"/>
        <v>0</v>
      </c>
      <c r="L12" s="16">
        <f t="shared" si="3"/>
        <v>0</v>
      </c>
      <c r="M12" s="4"/>
      <c r="N12" s="4"/>
      <c r="O12" s="4"/>
      <c r="P12" s="4"/>
      <c r="Q12" s="4">
        <f t="shared" si="4"/>
        <v>115.36</v>
      </c>
      <c r="R12" s="4">
        <f t="shared" si="5"/>
        <v>0</v>
      </c>
      <c r="S12" s="4"/>
      <c r="T12" s="4">
        <f t="shared" si="6"/>
        <v>0</v>
      </c>
      <c r="U12" s="14"/>
    </row>
    <row r="13" spans="1:21">
      <c r="A13" s="14">
        <v>6</v>
      </c>
      <c r="B13" s="7" t="s">
        <v>14</v>
      </c>
      <c r="C13" s="17" t="s">
        <v>19</v>
      </c>
      <c r="D13" s="1">
        <v>1</v>
      </c>
      <c r="E13" s="1">
        <v>0.25729999999999997</v>
      </c>
      <c r="F13" s="1">
        <v>84.08</v>
      </c>
      <c r="G13" s="2">
        <f t="shared" si="2"/>
        <v>617.04999999999995</v>
      </c>
      <c r="H13" s="4">
        <v>617.04999999999995</v>
      </c>
      <c r="I13" s="2">
        <v>0</v>
      </c>
      <c r="J13" s="2">
        <v>0</v>
      </c>
      <c r="K13" s="2">
        <f t="shared" si="1"/>
        <v>6.1705000000000003E-2</v>
      </c>
      <c r="L13" s="16">
        <f t="shared" si="3"/>
        <v>0</v>
      </c>
      <c r="M13" s="4"/>
      <c r="N13" s="4"/>
      <c r="O13" s="4"/>
      <c r="P13" s="4"/>
      <c r="Q13" s="4">
        <f t="shared" si="4"/>
        <v>84.08</v>
      </c>
      <c r="R13" s="4">
        <f t="shared" si="5"/>
        <v>6.1705000000000003E-2</v>
      </c>
      <c r="S13" s="4"/>
      <c r="T13" s="4">
        <f t="shared" si="6"/>
        <v>6.1705000000000003E-2</v>
      </c>
      <c r="U13" s="14"/>
    </row>
    <row r="14" spans="1:21">
      <c r="A14" s="14">
        <v>7</v>
      </c>
      <c r="B14" s="7" t="s">
        <v>14</v>
      </c>
      <c r="C14" s="17" t="s">
        <v>20</v>
      </c>
      <c r="D14" s="1">
        <v>1</v>
      </c>
      <c r="E14" s="1">
        <v>0.20949999999999999</v>
      </c>
      <c r="F14" s="1">
        <v>50.16</v>
      </c>
      <c r="G14" s="2">
        <f t="shared" si="2"/>
        <v>826.06</v>
      </c>
      <c r="H14" s="4">
        <v>826.06</v>
      </c>
      <c r="I14" s="2">
        <v>0</v>
      </c>
      <c r="J14" s="2">
        <v>0</v>
      </c>
      <c r="K14" s="2">
        <f t="shared" si="1"/>
        <v>8.2605999999999999E-2</v>
      </c>
      <c r="L14" s="16">
        <f t="shared" si="3"/>
        <v>0</v>
      </c>
      <c r="M14" s="4"/>
      <c r="N14" s="4"/>
      <c r="O14" s="4"/>
      <c r="P14" s="4"/>
      <c r="Q14" s="4">
        <f t="shared" si="4"/>
        <v>50.16</v>
      </c>
      <c r="R14" s="4">
        <f t="shared" si="5"/>
        <v>8.2605999999999999E-2</v>
      </c>
      <c r="S14" s="4"/>
      <c r="T14" s="4">
        <f t="shared" si="6"/>
        <v>8.2605999999999999E-2</v>
      </c>
      <c r="U14" s="14"/>
    </row>
    <row r="15" spans="1:21">
      <c r="A15" s="14">
        <v>8</v>
      </c>
      <c r="B15" s="7" t="s">
        <v>14</v>
      </c>
      <c r="C15" s="17" t="s">
        <v>21</v>
      </c>
      <c r="D15" s="1">
        <v>1</v>
      </c>
      <c r="E15" s="1">
        <v>0.10580000000000001</v>
      </c>
      <c r="F15" s="1">
        <v>68.61</v>
      </c>
      <c r="G15" s="2">
        <f t="shared" si="2"/>
        <v>1019.23</v>
      </c>
      <c r="H15" s="4">
        <v>1019.23</v>
      </c>
      <c r="I15" s="2">
        <v>0</v>
      </c>
      <c r="J15" s="2">
        <v>0</v>
      </c>
      <c r="K15" s="2">
        <f t="shared" si="1"/>
        <v>0.101923</v>
      </c>
      <c r="L15" s="16">
        <f t="shared" si="3"/>
        <v>0</v>
      </c>
      <c r="M15" s="4"/>
      <c r="N15" s="4"/>
      <c r="O15" s="4"/>
      <c r="P15" s="4"/>
      <c r="Q15" s="4">
        <f t="shared" si="4"/>
        <v>68.61</v>
      </c>
      <c r="R15" s="4">
        <f t="shared" si="5"/>
        <v>0.101923</v>
      </c>
      <c r="S15" s="4"/>
      <c r="T15" s="4">
        <f t="shared" si="6"/>
        <v>0.101923</v>
      </c>
      <c r="U15" s="14"/>
    </row>
    <row r="16" spans="1:21">
      <c r="A16" s="14">
        <v>9</v>
      </c>
      <c r="B16" s="7" t="s">
        <v>14</v>
      </c>
      <c r="C16" s="17" t="s">
        <v>22</v>
      </c>
      <c r="D16" s="1">
        <v>1</v>
      </c>
      <c r="E16" s="1">
        <v>0.20680000000000001</v>
      </c>
      <c r="F16" s="1">
        <v>89.18</v>
      </c>
      <c r="G16" s="2">
        <f t="shared" si="2"/>
        <v>1522.59</v>
      </c>
      <c r="H16" s="4">
        <v>1522.59</v>
      </c>
      <c r="I16" s="2">
        <v>0</v>
      </c>
      <c r="J16" s="2">
        <v>0</v>
      </c>
      <c r="K16" s="2">
        <f t="shared" ref="K16:K43" si="7">+L16+P16+R16</f>
        <v>0.15225900000000001</v>
      </c>
      <c r="L16" s="16">
        <f t="shared" si="3"/>
        <v>0</v>
      </c>
      <c r="M16" s="4"/>
      <c r="N16" s="4"/>
      <c r="O16" s="4"/>
      <c r="P16" s="4"/>
      <c r="Q16" s="4">
        <f t="shared" si="4"/>
        <v>89.18</v>
      </c>
      <c r="R16" s="4">
        <f t="shared" si="5"/>
        <v>0.15225900000000001</v>
      </c>
      <c r="S16" s="4"/>
      <c r="T16" s="4">
        <f t="shared" si="6"/>
        <v>0.15225900000000001</v>
      </c>
      <c r="U16" s="14"/>
    </row>
    <row r="17" spans="1:21">
      <c r="A17" s="14">
        <v>10</v>
      </c>
      <c r="B17" s="7" t="s">
        <v>14</v>
      </c>
      <c r="C17" s="17" t="s">
        <v>23</v>
      </c>
      <c r="D17" s="1">
        <v>1</v>
      </c>
      <c r="E17" s="1">
        <v>0.36720000000000003</v>
      </c>
      <c r="F17" s="1">
        <v>101.9</v>
      </c>
      <c r="G17" s="2">
        <f t="shared" si="2"/>
        <v>1439.83</v>
      </c>
      <c r="H17" s="4">
        <v>1439.83</v>
      </c>
      <c r="I17" s="2">
        <v>0</v>
      </c>
      <c r="J17" s="2">
        <v>0</v>
      </c>
      <c r="K17" s="2">
        <f t="shared" si="7"/>
        <v>0.143983</v>
      </c>
      <c r="L17" s="16">
        <f t="shared" si="3"/>
        <v>0</v>
      </c>
      <c r="M17" s="4"/>
      <c r="N17" s="4"/>
      <c r="O17" s="4"/>
      <c r="P17" s="4"/>
      <c r="Q17" s="4">
        <f t="shared" si="4"/>
        <v>101.9</v>
      </c>
      <c r="R17" s="4">
        <f t="shared" si="5"/>
        <v>0.143983</v>
      </c>
      <c r="S17" s="4"/>
      <c r="T17" s="4">
        <f t="shared" si="6"/>
        <v>0.143983</v>
      </c>
      <c r="U17" s="14"/>
    </row>
    <row r="18" spans="1:21">
      <c r="A18" s="14">
        <v>11</v>
      </c>
      <c r="B18" s="7" t="s">
        <v>14</v>
      </c>
      <c r="C18" s="17" t="s">
        <v>24</v>
      </c>
      <c r="D18" s="1">
        <v>1</v>
      </c>
      <c r="E18" s="1">
        <v>0.23400000000000001</v>
      </c>
      <c r="F18" s="1">
        <v>73.069999999999993</v>
      </c>
      <c r="G18" s="2">
        <f t="shared" si="2"/>
        <v>1194.83</v>
      </c>
      <c r="H18" s="4">
        <v>1194.83</v>
      </c>
      <c r="I18" s="2">
        <v>0</v>
      </c>
      <c r="J18" s="2">
        <v>0</v>
      </c>
      <c r="K18" s="2">
        <f t="shared" si="7"/>
        <v>0.11948300000000001</v>
      </c>
      <c r="L18" s="16">
        <f t="shared" si="3"/>
        <v>0</v>
      </c>
      <c r="M18" s="4"/>
      <c r="N18" s="4"/>
      <c r="O18" s="4"/>
      <c r="P18" s="4"/>
      <c r="Q18" s="4">
        <f t="shared" si="4"/>
        <v>73.069999999999993</v>
      </c>
      <c r="R18" s="4">
        <f t="shared" si="5"/>
        <v>0.11948300000000001</v>
      </c>
      <c r="S18" s="4"/>
      <c r="T18" s="4">
        <f t="shared" si="6"/>
        <v>0.11948300000000001</v>
      </c>
      <c r="U18" s="14"/>
    </row>
    <row r="19" spans="1:21">
      <c r="A19" s="14">
        <v>12</v>
      </c>
      <c r="B19" s="7" t="s">
        <v>14</v>
      </c>
      <c r="C19" s="17" t="s">
        <v>25</v>
      </c>
      <c r="D19" s="1">
        <v>1</v>
      </c>
      <c r="E19" s="1">
        <v>0.27929999999999999</v>
      </c>
      <c r="F19" s="1">
        <v>116.16</v>
      </c>
      <c r="G19" s="2">
        <f t="shared" si="2"/>
        <v>64.81</v>
      </c>
      <c r="H19" s="4">
        <v>64.81</v>
      </c>
      <c r="I19" s="2">
        <v>0</v>
      </c>
      <c r="J19" s="2">
        <v>0</v>
      </c>
      <c r="K19" s="2">
        <f t="shared" si="7"/>
        <v>6.4809999999999998E-3</v>
      </c>
      <c r="L19" s="16">
        <f t="shared" si="3"/>
        <v>0</v>
      </c>
      <c r="M19" s="4"/>
      <c r="N19" s="4"/>
      <c r="O19" s="4"/>
      <c r="P19" s="4"/>
      <c r="Q19" s="4">
        <f t="shared" si="4"/>
        <v>116.16</v>
      </c>
      <c r="R19" s="4">
        <f t="shared" si="5"/>
        <v>6.4809999999999998E-3</v>
      </c>
      <c r="S19" s="4"/>
      <c r="T19" s="4">
        <f t="shared" si="6"/>
        <v>6.4809999999999998E-3</v>
      </c>
      <c r="U19" s="14"/>
    </row>
    <row r="20" spans="1:21">
      <c r="A20" s="14">
        <v>13</v>
      </c>
      <c r="B20" s="7" t="s">
        <v>14</v>
      </c>
      <c r="C20" s="17" t="s">
        <v>26</v>
      </c>
      <c r="D20" s="1">
        <v>1</v>
      </c>
      <c r="E20" s="1">
        <v>0.1802</v>
      </c>
      <c r="F20" s="1">
        <v>266.85000000000002</v>
      </c>
      <c r="G20" s="2">
        <f t="shared" si="2"/>
        <v>0</v>
      </c>
      <c r="H20" s="4">
        <v>0</v>
      </c>
      <c r="I20" s="2">
        <v>0</v>
      </c>
      <c r="J20" s="2">
        <v>0</v>
      </c>
      <c r="K20" s="2">
        <f t="shared" si="7"/>
        <v>0</v>
      </c>
      <c r="L20" s="16">
        <f t="shared" si="3"/>
        <v>0</v>
      </c>
      <c r="M20" s="4"/>
      <c r="N20" s="4"/>
      <c r="O20" s="4"/>
      <c r="P20" s="4"/>
      <c r="Q20" s="4">
        <f t="shared" si="4"/>
        <v>266.85000000000002</v>
      </c>
      <c r="R20" s="4">
        <f t="shared" si="5"/>
        <v>0</v>
      </c>
      <c r="S20" s="4"/>
      <c r="T20" s="4">
        <f t="shared" si="6"/>
        <v>0</v>
      </c>
      <c r="U20" s="14"/>
    </row>
    <row r="21" spans="1:21">
      <c r="A21" s="14">
        <v>14</v>
      </c>
      <c r="B21" s="7" t="s">
        <v>14</v>
      </c>
      <c r="C21" s="17" t="s">
        <v>27</v>
      </c>
      <c r="D21" s="1">
        <v>1</v>
      </c>
      <c r="E21" s="1">
        <v>0.50570000000000004</v>
      </c>
      <c r="F21" s="1">
        <v>506.77</v>
      </c>
      <c r="G21" s="2">
        <f t="shared" si="2"/>
        <v>0</v>
      </c>
      <c r="H21" s="4">
        <v>0</v>
      </c>
      <c r="I21" s="2">
        <v>0</v>
      </c>
      <c r="J21" s="2">
        <v>0</v>
      </c>
      <c r="K21" s="2">
        <f t="shared" si="7"/>
        <v>0</v>
      </c>
      <c r="L21" s="16">
        <f t="shared" si="3"/>
        <v>0</v>
      </c>
      <c r="M21" s="4"/>
      <c r="N21" s="4"/>
      <c r="O21" s="4"/>
      <c r="P21" s="4"/>
      <c r="Q21" s="4">
        <f t="shared" si="4"/>
        <v>506.77</v>
      </c>
      <c r="R21" s="4">
        <f t="shared" si="5"/>
        <v>0</v>
      </c>
      <c r="S21" s="4"/>
      <c r="T21" s="4">
        <f t="shared" si="6"/>
        <v>0</v>
      </c>
      <c r="U21" s="14"/>
    </row>
    <row r="22" spans="1:21">
      <c r="A22" s="14">
        <v>15</v>
      </c>
      <c r="B22" s="7" t="s">
        <v>14</v>
      </c>
      <c r="C22" s="17" t="s">
        <v>28</v>
      </c>
      <c r="D22" s="1">
        <v>1</v>
      </c>
      <c r="E22" s="1">
        <v>0.17199999999999999</v>
      </c>
      <c r="F22" s="1">
        <v>47.59</v>
      </c>
      <c r="G22" s="2">
        <f t="shared" si="2"/>
        <v>0</v>
      </c>
      <c r="H22" s="4">
        <v>0</v>
      </c>
      <c r="I22" s="2">
        <v>0</v>
      </c>
      <c r="J22" s="2">
        <v>0</v>
      </c>
      <c r="K22" s="2">
        <f t="shared" si="7"/>
        <v>0</v>
      </c>
      <c r="L22" s="16">
        <f t="shared" si="3"/>
        <v>0</v>
      </c>
      <c r="M22" s="4"/>
      <c r="N22" s="4"/>
      <c r="O22" s="4"/>
      <c r="P22" s="4"/>
      <c r="Q22" s="4">
        <f t="shared" si="4"/>
        <v>47.59</v>
      </c>
      <c r="R22" s="4">
        <f t="shared" si="5"/>
        <v>0</v>
      </c>
      <c r="S22" s="4">
        <f t="shared" ref="S22" si="8">+G22*0.0003</f>
        <v>0</v>
      </c>
      <c r="T22" s="4"/>
      <c r="U22" s="14"/>
    </row>
    <row r="23" spans="1:21">
      <c r="A23" s="14">
        <v>16</v>
      </c>
      <c r="B23" s="7" t="s">
        <v>14</v>
      </c>
      <c r="C23" s="17" t="s">
        <v>29</v>
      </c>
      <c r="D23" s="1">
        <v>1</v>
      </c>
      <c r="E23" s="1">
        <v>0.15279999999999999</v>
      </c>
      <c r="F23" s="1">
        <v>286.58999999999997</v>
      </c>
      <c r="G23" s="2">
        <f t="shared" si="2"/>
        <v>0</v>
      </c>
      <c r="H23" s="4">
        <v>0</v>
      </c>
      <c r="I23" s="2">
        <v>0</v>
      </c>
      <c r="J23" s="2">
        <v>0</v>
      </c>
      <c r="K23" s="2">
        <f t="shared" si="7"/>
        <v>0</v>
      </c>
      <c r="L23" s="16">
        <f t="shared" si="3"/>
        <v>0</v>
      </c>
      <c r="M23" s="4"/>
      <c r="N23" s="4"/>
      <c r="O23" s="4"/>
      <c r="P23" s="4"/>
      <c r="Q23" s="4">
        <f t="shared" si="4"/>
        <v>286.58999999999997</v>
      </c>
      <c r="R23" s="4">
        <f t="shared" si="5"/>
        <v>0</v>
      </c>
      <c r="S23" s="4"/>
      <c r="T23" s="4">
        <f t="shared" si="6"/>
        <v>0</v>
      </c>
      <c r="U23" s="14"/>
    </row>
    <row r="24" spans="1:21">
      <c r="A24" s="14">
        <v>17</v>
      </c>
      <c r="B24" s="7" t="s">
        <v>14</v>
      </c>
      <c r="C24" s="17" t="s">
        <v>30</v>
      </c>
      <c r="D24" s="1">
        <v>1</v>
      </c>
      <c r="E24" s="1">
        <v>0.156</v>
      </c>
      <c r="F24" s="1">
        <v>189.51</v>
      </c>
      <c r="G24" s="2">
        <f t="shared" si="2"/>
        <v>0</v>
      </c>
      <c r="H24" s="4">
        <v>0</v>
      </c>
      <c r="I24" s="2">
        <v>0</v>
      </c>
      <c r="J24" s="2">
        <v>0</v>
      </c>
      <c r="K24" s="2">
        <f t="shared" si="7"/>
        <v>0</v>
      </c>
      <c r="L24" s="16">
        <f t="shared" si="3"/>
        <v>0</v>
      </c>
      <c r="M24" s="4"/>
      <c r="N24" s="4"/>
      <c r="O24" s="4"/>
      <c r="P24" s="4"/>
      <c r="Q24" s="4">
        <f t="shared" si="4"/>
        <v>189.51</v>
      </c>
      <c r="R24" s="4">
        <f t="shared" si="5"/>
        <v>0</v>
      </c>
      <c r="S24" s="4"/>
      <c r="T24" s="4">
        <f t="shared" si="6"/>
        <v>0</v>
      </c>
      <c r="U24" s="14"/>
    </row>
    <row r="25" spans="1:21">
      <c r="A25" s="14">
        <v>18</v>
      </c>
      <c r="B25" s="7" t="s">
        <v>14</v>
      </c>
      <c r="C25" s="17" t="s">
        <v>31</v>
      </c>
      <c r="D25" s="1">
        <v>1</v>
      </c>
      <c r="E25" s="1">
        <v>0.15179999999999999</v>
      </c>
      <c r="F25" s="1">
        <v>275.49</v>
      </c>
      <c r="G25" s="2">
        <f t="shared" si="2"/>
        <v>0</v>
      </c>
      <c r="H25" s="4">
        <v>0</v>
      </c>
      <c r="I25" s="2">
        <v>0</v>
      </c>
      <c r="J25" s="2">
        <v>0</v>
      </c>
      <c r="K25" s="2">
        <f t="shared" si="7"/>
        <v>0</v>
      </c>
      <c r="L25" s="16">
        <f t="shared" si="3"/>
        <v>0</v>
      </c>
      <c r="M25" s="4"/>
      <c r="N25" s="4"/>
      <c r="O25" s="4"/>
      <c r="P25" s="4"/>
      <c r="Q25" s="4">
        <f t="shared" si="4"/>
        <v>275.49</v>
      </c>
      <c r="R25" s="4">
        <f t="shared" si="5"/>
        <v>0</v>
      </c>
      <c r="S25" s="4"/>
      <c r="T25" s="4">
        <f t="shared" si="6"/>
        <v>0</v>
      </c>
      <c r="U25" s="14"/>
    </row>
    <row r="26" spans="1:21">
      <c r="A26" s="14">
        <v>19</v>
      </c>
      <c r="B26" s="7" t="s">
        <v>14</v>
      </c>
      <c r="C26" s="17" t="s">
        <v>32</v>
      </c>
      <c r="D26" s="1">
        <v>1</v>
      </c>
      <c r="E26" s="1">
        <v>0.4178</v>
      </c>
      <c r="F26" s="1">
        <v>1918.78</v>
      </c>
      <c r="G26" s="2">
        <f t="shared" si="2"/>
        <v>0</v>
      </c>
      <c r="H26" s="4">
        <v>0</v>
      </c>
      <c r="I26" s="2">
        <v>0</v>
      </c>
      <c r="J26" s="2">
        <v>0</v>
      </c>
      <c r="K26" s="2">
        <f t="shared" si="7"/>
        <v>0</v>
      </c>
      <c r="L26" s="16">
        <f t="shared" si="3"/>
        <v>0</v>
      </c>
      <c r="M26" s="4"/>
      <c r="N26" s="4"/>
      <c r="O26" s="4"/>
      <c r="P26" s="4"/>
      <c r="Q26" s="4">
        <f t="shared" si="4"/>
        <v>1918.78</v>
      </c>
      <c r="R26" s="4">
        <f t="shared" si="5"/>
        <v>0</v>
      </c>
      <c r="S26" s="4"/>
      <c r="T26" s="4">
        <f t="shared" si="6"/>
        <v>0</v>
      </c>
      <c r="U26" s="14"/>
    </row>
    <row r="27" spans="1:21">
      <c r="A27" s="14">
        <v>20</v>
      </c>
      <c r="B27" s="7" t="s">
        <v>14</v>
      </c>
      <c r="C27" s="17" t="s">
        <v>33</v>
      </c>
      <c r="D27" s="1">
        <v>1</v>
      </c>
      <c r="E27" s="1">
        <v>0.1081</v>
      </c>
      <c r="F27" s="1">
        <v>147.9</v>
      </c>
      <c r="G27" s="2">
        <f t="shared" si="2"/>
        <v>0</v>
      </c>
      <c r="H27" s="4">
        <v>0</v>
      </c>
      <c r="I27" s="2">
        <v>0</v>
      </c>
      <c r="J27" s="2">
        <v>0</v>
      </c>
      <c r="K27" s="2">
        <f t="shared" si="7"/>
        <v>0</v>
      </c>
      <c r="L27" s="16">
        <f t="shared" si="3"/>
        <v>0</v>
      </c>
      <c r="M27" s="4"/>
      <c r="N27" s="4"/>
      <c r="O27" s="4"/>
      <c r="P27" s="4"/>
      <c r="Q27" s="4">
        <f t="shared" si="4"/>
        <v>147.9</v>
      </c>
      <c r="R27" s="4">
        <f t="shared" si="5"/>
        <v>0</v>
      </c>
      <c r="S27" s="4"/>
      <c r="T27" s="4">
        <f t="shared" si="6"/>
        <v>0</v>
      </c>
      <c r="U27" s="14"/>
    </row>
    <row r="28" spans="1:21">
      <c r="A28" s="14">
        <v>21</v>
      </c>
      <c r="B28" s="7" t="s">
        <v>14</v>
      </c>
      <c r="C28" s="17" t="s">
        <v>34</v>
      </c>
      <c r="D28" s="1">
        <v>1</v>
      </c>
      <c r="E28" s="1">
        <v>9.4600000000000004E-2</v>
      </c>
      <c r="F28" s="1">
        <v>97.4</v>
      </c>
      <c r="G28" s="2">
        <f t="shared" si="2"/>
        <v>0</v>
      </c>
      <c r="H28" s="4">
        <v>0</v>
      </c>
      <c r="I28" s="2">
        <v>0</v>
      </c>
      <c r="J28" s="2">
        <v>0</v>
      </c>
      <c r="K28" s="2">
        <f t="shared" si="7"/>
        <v>0</v>
      </c>
      <c r="L28" s="16">
        <f t="shared" si="3"/>
        <v>0</v>
      </c>
      <c r="M28" s="4"/>
      <c r="N28" s="4"/>
      <c r="O28" s="4"/>
      <c r="P28" s="4"/>
      <c r="Q28" s="4">
        <f t="shared" si="4"/>
        <v>97.4</v>
      </c>
      <c r="R28" s="4">
        <f t="shared" si="5"/>
        <v>0</v>
      </c>
      <c r="S28" s="4"/>
      <c r="T28" s="4">
        <f t="shared" si="6"/>
        <v>0</v>
      </c>
      <c r="U28" s="14"/>
    </row>
    <row r="29" spans="1:21">
      <c r="A29" s="14">
        <v>22</v>
      </c>
      <c r="B29" s="7" t="s">
        <v>14</v>
      </c>
      <c r="C29" s="17" t="s">
        <v>35</v>
      </c>
      <c r="D29" s="1">
        <v>1</v>
      </c>
      <c r="E29" s="1">
        <v>0.1502</v>
      </c>
      <c r="F29" s="1">
        <v>203.54</v>
      </c>
      <c r="G29" s="2">
        <f t="shared" si="2"/>
        <v>0</v>
      </c>
      <c r="H29" s="4">
        <v>0</v>
      </c>
      <c r="I29" s="2">
        <v>0</v>
      </c>
      <c r="J29" s="2">
        <v>0</v>
      </c>
      <c r="K29" s="2">
        <f t="shared" si="7"/>
        <v>0</v>
      </c>
      <c r="L29" s="16">
        <f t="shared" si="3"/>
        <v>0</v>
      </c>
      <c r="M29" s="4"/>
      <c r="N29" s="4"/>
      <c r="O29" s="4"/>
      <c r="P29" s="4"/>
      <c r="Q29" s="4">
        <f t="shared" si="4"/>
        <v>203.54</v>
      </c>
      <c r="R29" s="4">
        <f t="shared" si="5"/>
        <v>0</v>
      </c>
      <c r="S29" s="4"/>
      <c r="T29" s="4">
        <f t="shared" si="6"/>
        <v>0</v>
      </c>
      <c r="U29" s="14"/>
    </row>
    <row r="30" spans="1:21">
      <c r="A30" s="14">
        <v>23</v>
      </c>
      <c r="B30" s="7" t="s">
        <v>14</v>
      </c>
      <c r="C30" s="17" t="s">
        <v>36</v>
      </c>
      <c r="D30" s="1">
        <v>1</v>
      </c>
      <c r="E30" s="1">
        <v>0.214</v>
      </c>
      <c r="F30" s="1">
        <v>94.16</v>
      </c>
      <c r="G30" s="2">
        <f t="shared" si="2"/>
        <v>0</v>
      </c>
      <c r="H30" s="4">
        <v>0</v>
      </c>
      <c r="I30" s="2">
        <v>0</v>
      </c>
      <c r="J30" s="2">
        <v>0</v>
      </c>
      <c r="K30" s="2">
        <f t="shared" si="7"/>
        <v>0</v>
      </c>
      <c r="L30" s="16">
        <f t="shared" si="3"/>
        <v>0</v>
      </c>
      <c r="M30" s="4"/>
      <c r="N30" s="4"/>
      <c r="O30" s="4"/>
      <c r="P30" s="4"/>
      <c r="Q30" s="4">
        <f t="shared" si="4"/>
        <v>94.16</v>
      </c>
      <c r="R30" s="4">
        <f t="shared" si="5"/>
        <v>0</v>
      </c>
      <c r="S30" s="4"/>
      <c r="T30" s="4">
        <f t="shared" si="6"/>
        <v>0</v>
      </c>
      <c r="U30" s="14"/>
    </row>
    <row r="31" spans="1:21">
      <c r="A31" s="14">
        <v>24</v>
      </c>
      <c r="B31" s="7" t="s">
        <v>14</v>
      </c>
      <c r="C31" s="17" t="s">
        <v>37</v>
      </c>
      <c r="D31" s="1">
        <v>1</v>
      </c>
      <c r="E31" s="1">
        <v>0.24879999999999999</v>
      </c>
      <c r="F31" s="1">
        <v>106.06</v>
      </c>
      <c r="G31" s="2">
        <f t="shared" si="2"/>
        <v>0</v>
      </c>
      <c r="H31" s="4">
        <v>0</v>
      </c>
      <c r="I31" s="2">
        <v>0</v>
      </c>
      <c r="J31" s="2">
        <v>0</v>
      </c>
      <c r="K31" s="2">
        <f t="shared" si="7"/>
        <v>0</v>
      </c>
      <c r="L31" s="16">
        <f t="shared" si="3"/>
        <v>0</v>
      </c>
      <c r="M31" s="4"/>
      <c r="N31" s="4"/>
      <c r="O31" s="4"/>
      <c r="P31" s="4"/>
      <c r="Q31" s="4">
        <f t="shared" si="4"/>
        <v>106.06</v>
      </c>
      <c r="R31" s="4">
        <f t="shared" si="5"/>
        <v>0</v>
      </c>
      <c r="S31" s="4"/>
      <c r="T31" s="4">
        <f t="shared" si="6"/>
        <v>0</v>
      </c>
      <c r="U31" s="14"/>
    </row>
    <row r="32" spans="1:21">
      <c r="A32" s="14">
        <v>25</v>
      </c>
      <c r="B32" s="7" t="s">
        <v>38</v>
      </c>
      <c r="C32" s="17" t="s">
        <v>39</v>
      </c>
      <c r="D32" s="1">
        <v>1</v>
      </c>
      <c r="E32" s="1">
        <v>0.43590000000000001</v>
      </c>
      <c r="F32" s="1">
        <v>1730.42</v>
      </c>
      <c r="G32" s="2">
        <f t="shared" si="2"/>
        <v>603</v>
      </c>
      <c r="H32" s="2">
        <v>0</v>
      </c>
      <c r="I32" s="4">
        <v>603</v>
      </c>
      <c r="J32" s="4"/>
      <c r="K32" s="4">
        <f t="shared" si="7"/>
        <v>6.0299999999999999E-2</v>
      </c>
      <c r="L32" s="16">
        <f t="shared" si="3"/>
        <v>0</v>
      </c>
      <c r="M32" s="4"/>
      <c r="N32" s="4"/>
      <c r="O32" s="4"/>
      <c r="P32" s="4"/>
      <c r="Q32" s="4">
        <f t="shared" si="4"/>
        <v>1730.42</v>
      </c>
      <c r="R32" s="4">
        <f t="shared" si="5"/>
        <v>6.0299999999999999E-2</v>
      </c>
      <c r="S32" s="4"/>
      <c r="T32" s="4">
        <f t="shared" si="6"/>
        <v>6.0299999999999999E-2</v>
      </c>
      <c r="U32" s="14"/>
    </row>
    <row r="33" spans="1:21">
      <c r="A33" s="14">
        <v>26</v>
      </c>
      <c r="B33" s="7" t="s">
        <v>38</v>
      </c>
      <c r="C33" s="17" t="s">
        <v>40</v>
      </c>
      <c r="D33" s="1">
        <v>1</v>
      </c>
      <c r="E33" s="1">
        <v>0.26329999999999998</v>
      </c>
      <c r="F33" s="1">
        <v>2293.79</v>
      </c>
      <c r="G33" s="2">
        <f t="shared" si="2"/>
        <v>589.5</v>
      </c>
      <c r="H33" s="2">
        <v>0</v>
      </c>
      <c r="I33" s="4">
        <v>589.5</v>
      </c>
      <c r="J33" s="4"/>
      <c r="K33" s="4">
        <f t="shared" si="7"/>
        <v>5.8950000000000002E-2</v>
      </c>
      <c r="L33" s="16">
        <f t="shared" si="3"/>
        <v>0</v>
      </c>
      <c r="M33" s="4"/>
      <c r="N33" s="4"/>
      <c r="O33" s="4"/>
      <c r="P33" s="4"/>
      <c r="Q33" s="4">
        <f t="shared" si="4"/>
        <v>2293.79</v>
      </c>
      <c r="R33" s="4">
        <f t="shared" si="5"/>
        <v>5.8950000000000002E-2</v>
      </c>
      <c r="S33" s="4"/>
      <c r="T33" s="4">
        <f t="shared" si="6"/>
        <v>5.8950000000000002E-2</v>
      </c>
      <c r="U33" s="14"/>
    </row>
    <row r="34" spans="1:21">
      <c r="A34" s="14">
        <v>27</v>
      </c>
      <c r="B34" s="7" t="s">
        <v>38</v>
      </c>
      <c r="C34" s="17" t="s">
        <v>41</v>
      </c>
      <c r="D34" s="1">
        <v>1</v>
      </c>
      <c r="E34" s="1">
        <v>0.35399999999999998</v>
      </c>
      <c r="F34" s="1">
        <v>2622.5</v>
      </c>
      <c r="G34" s="2">
        <f t="shared" si="2"/>
        <v>1680</v>
      </c>
      <c r="H34" s="2">
        <v>0</v>
      </c>
      <c r="I34" s="4">
        <v>1680</v>
      </c>
      <c r="J34" s="4"/>
      <c r="K34" s="4">
        <f t="shared" si="7"/>
        <v>0.16800000000000001</v>
      </c>
      <c r="L34" s="16">
        <f t="shared" si="3"/>
        <v>0</v>
      </c>
      <c r="M34" s="4"/>
      <c r="N34" s="4"/>
      <c r="O34" s="4"/>
      <c r="P34" s="4"/>
      <c r="Q34" s="4">
        <f t="shared" si="4"/>
        <v>2622.5</v>
      </c>
      <c r="R34" s="4">
        <f t="shared" si="5"/>
        <v>0.16800000000000001</v>
      </c>
      <c r="S34" s="4"/>
      <c r="T34" s="4">
        <f t="shared" si="6"/>
        <v>0.16800000000000001</v>
      </c>
      <c r="U34" s="14"/>
    </row>
    <row r="35" spans="1:21">
      <c r="A35" s="14">
        <v>28</v>
      </c>
      <c r="B35" s="7" t="s">
        <v>38</v>
      </c>
      <c r="C35" s="17" t="s">
        <v>42</v>
      </c>
      <c r="D35" s="1">
        <v>1</v>
      </c>
      <c r="E35" s="1">
        <v>0.17760000000000001</v>
      </c>
      <c r="F35" s="1">
        <v>718.41</v>
      </c>
      <c r="G35" s="2">
        <f t="shared" si="2"/>
        <v>670</v>
      </c>
      <c r="H35" s="2">
        <v>0</v>
      </c>
      <c r="I35" s="4">
        <v>670</v>
      </c>
      <c r="J35" s="4"/>
      <c r="K35" s="4">
        <f t="shared" si="7"/>
        <v>6.7000000000000004E-2</v>
      </c>
      <c r="L35" s="16">
        <f t="shared" si="3"/>
        <v>0</v>
      </c>
      <c r="M35" s="4"/>
      <c r="N35" s="4"/>
      <c r="O35" s="4"/>
      <c r="P35" s="4"/>
      <c r="Q35" s="4">
        <f t="shared" si="4"/>
        <v>718.41</v>
      </c>
      <c r="R35" s="4">
        <f t="shared" si="5"/>
        <v>6.7000000000000004E-2</v>
      </c>
      <c r="S35" s="4"/>
      <c r="T35" s="4">
        <f t="shared" si="6"/>
        <v>6.7000000000000004E-2</v>
      </c>
      <c r="U35" s="14"/>
    </row>
    <row r="36" spans="1:21">
      <c r="A36" s="14">
        <v>29</v>
      </c>
      <c r="B36" s="7" t="s">
        <v>38</v>
      </c>
      <c r="C36" s="17" t="s">
        <v>43</v>
      </c>
      <c r="D36" s="1">
        <v>1</v>
      </c>
      <c r="E36" s="1">
        <v>0.4138</v>
      </c>
      <c r="F36" s="1">
        <v>2147</v>
      </c>
      <c r="G36" s="2">
        <f t="shared" si="2"/>
        <v>523.5</v>
      </c>
      <c r="H36" s="2">
        <v>0</v>
      </c>
      <c r="I36" s="4">
        <v>523.5</v>
      </c>
      <c r="J36" s="4"/>
      <c r="K36" s="4">
        <f t="shared" si="7"/>
        <v>5.2350000000000001E-2</v>
      </c>
      <c r="L36" s="16">
        <f t="shared" si="3"/>
        <v>0</v>
      </c>
      <c r="M36" s="4"/>
      <c r="N36" s="4"/>
      <c r="O36" s="4"/>
      <c r="P36" s="4"/>
      <c r="Q36" s="4">
        <f t="shared" si="4"/>
        <v>2147</v>
      </c>
      <c r="R36" s="4">
        <f t="shared" si="5"/>
        <v>5.2350000000000001E-2</v>
      </c>
      <c r="S36" s="4"/>
      <c r="T36" s="4">
        <f t="shared" si="6"/>
        <v>5.2350000000000001E-2</v>
      </c>
      <c r="U36" s="14"/>
    </row>
    <row r="37" spans="1:21">
      <c r="A37" s="14">
        <v>30</v>
      </c>
      <c r="B37" s="7" t="s">
        <v>38</v>
      </c>
      <c r="C37" s="17" t="s">
        <v>44</v>
      </c>
      <c r="D37" s="1">
        <v>1</v>
      </c>
      <c r="E37" s="1">
        <v>0.19589999999999999</v>
      </c>
      <c r="F37" s="1">
        <v>329</v>
      </c>
      <c r="G37" s="2">
        <f t="shared" si="2"/>
        <v>0</v>
      </c>
      <c r="H37" s="2">
        <v>0</v>
      </c>
      <c r="I37" s="4">
        <v>0</v>
      </c>
      <c r="J37" s="4"/>
      <c r="K37" s="4">
        <f t="shared" si="7"/>
        <v>0</v>
      </c>
      <c r="L37" s="16">
        <f t="shared" si="3"/>
        <v>0</v>
      </c>
      <c r="M37" s="4"/>
      <c r="N37" s="4"/>
      <c r="O37" s="4"/>
      <c r="P37" s="4"/>
      <c r="Q37" s="4">
        <f t="shared" si="4"/>
        <v>329</v>
      </c>
      <c r="R37" s="4">
        <f t="shared" si="5"/>
        <v>0</v>
      </c>
      <c r="S37" s="4"/>
      <c r="T37" s="4">
        <f t="shared" si="6"/>
        <v>0</v>
      </c>
      <c r="U37" s="14"/>
    </row>
    <row r="38" spans="1:21">
      <c r="A38" s="14">
        <v>31</v>
      </c>
      <c r="B38" s="7" t="s">
        <v>38</v>
      </c>
      <c r="C38" s="17" t="s">
        <v>45</v>
      </c>
      <c r="D38" s="1">
        <v>1</v>
      </c>
      <c r="E38" s="1">
        <v>0.52480000000000004</v>
      </c>
      <c r="F38" s="1">
        <v>3078</v>
      </c>
      <c r="G38" s="2">
        <f t="shared" si="2"/>
        <v>0</v>
      </c>
      <c r="H38" s="2">
        <v>0</v>
      </c>
      <c r="I38" s="4">
        <v>0</v>
      </c>
      <c r="J38" s="4"/>
      <c r="K38" s="4">
        <f t="shared" si="7"/>
        <v>0</v>
      </c>
      <c r="L38" s="16">
        <f t="shared" si="3"/>
        <v>0</v>
      </c>
      <c r="M38" s="4"/>
      <c r="N38" s="4"/>
      <c r="O38" s="4"/>
      <c r="P38" s="4"/>
      <c r="Q38" s="4">
        <f t="shared" si="4"/>
        <v>3078</v>
      </c>
      <c r="R38" s="4">
        <f t="shared" si="5"/>
        <v>0</v>
      </c>
      <c r="S38" s="4"/>
      <c r="T38" s="4">
        <f t="shared" si="6"/>
        <v>0</v>
      </c>
      <c r="U38" s="14"/>
    </row>
    <row r="39" spans="1:21">
      <c r="A39" s="14">
        <v>32</v>
      </c>
      <c r="B39" s="7" t="s">
        <v>38</v>
      </c>
      <c r="C39" s="17" t="s">
        <v>46</v>
      </c>
      <c r="D39" s="1">
        <v>1</v>
      </c>
      <c r="E39" s="1">
        <v>0.15579999999999999</v>
      </c>
      <c r="F39" s="1">
        <v>318.74</v>
      </c>
      <c r="G39" s="2">
        <f t="shared" si="2"/>
        <v>79.5</v>
      </c>
      <c r="H39" s="2">
        <v>0</v>
      </c>
      <c r="I39" s="4">
        <v>79.5</v>
      </c>
      <c r="J39" s="4"/>
      <c r="K39" s="4">
        <f t="shared" si="7"/>
        <v>7.9500000000000005E-3</v>
      </c>
      <c r="L39" s="16">
        <f t="shared" si="3"/>
        <v>0</v>
      </c>
      <c r="M39" s="4"/>
      <c r="N39" s="4"/>
      <c r="O39" s="4"/>
      <c r="P39" s="4"/>
      <c r="Q39" s="4">
        <f t="shared" si="4"/>
        <v>318.74</v>
      </c>
      <c r="R39" s="4">
        <f t="shared" si="5"/>
        <v>7.9500000000000005E-3</v>
      </c>
      <c r="S39" s="4"/>
      <c r="T39" s="4">
        <f t="shared" si="6"/>
        <v>7.9500000000000005E-3</v>
      </c>
      <c r="U39" s="14"/>
    </row>
    <row r="40" spans="1:21">
      <c r="A40" s="14">
        <v>33</v>
      </c>
      <c r="B40" s="7" t="s">
        <v>38</v>
      </c>
      <c r="C40" s="17" t="s">
        <v>47</v>
      </c>
      <c r="D40" s="1">
        <v>1</v>
      </c>
      <c r="E40" s="1">
        <v>0.20630000000000001</v>
      </c>
      <c r="F40" s="1">
        <v>127.58</v>
      </c>
      <c r="G40" s="2">
        <f t="shared" si="2"/>
        <v>99</v>
      </c>
      <c r="H40" s="2">
        <v>0</v>
      </c>
      <c r="I40" s="4">
        <v>99</v>
      </c>
      <c r="J40" s="4"/>
      <c r="K40" s="4">
        <f t="shared" si="7"/>
        <v>9.9000000000000008E-3</v>
      </c>
      <c r="L40" s="16">
        <f t="shared" si="3"/>
        <v>0</v>
      </c>
      <c r="M40" s="4"/>
      <c r="N40" s="4"/>
      <c r="O40" s="4"/>
      <c r="P40" s="4"/>
      <c r="Q40" s="4">
        <f t="shared" si="4"/>
        <v>127.58</v>
      </c>
      <c r="R40" s="4">
        <f t="shared" si="5"/>
        <v>9.9000000000000008E-3</v>
      </c>
      <c r="S40" s="4"/>
      <c r="T40" s="4">
        <f t="shared" si="6"/>
        <v>9.9000000000000008E-3</v>
      </c>
      <c r="U40" s="14"/>
    </row>
    <row r="41" spans="1:21">
      <c r="A41" s="14">
        <v>34</v>
      </c>
      <c r="B41" s="7" t="s">
        <v>38</v>
      </c>
      <c r="C41" s="17" t="s">
        <v>48</v>
      </c>
      <c r="D41" s="1">
        <v>1</v>
      </c>
      <c r="E41" s="1">
        <v>0.16869999999999999</v>
      </c>
      <c r="F41" s="1">
        <v>241.36</v>
      </c>
      <c r="G41" s="2">
        <f t="shared" si="2"/>
        <v>0</v>
      </c>
      <c r="H41" s="2">
        <v>0</v>
      </c>
      <c r="I41" s="4">
        <v>0</v>
      </c>
      <c r="J41" s="4"/>
      <c r="K41" s="4">
        <f t="shared" si="7"/>
        <v>0</v>
      </c>
      <c r="L41" s="16">
        <f t="shared" si="3"/>
        <v>0</v>
      </c>
      <c r="M41" s="4"/>
      <c r="N41" s="4"/>
      <c r="O41" s="4"/>
      <c r="P41" s="4"/>
      <c r="Q41" s="4">
        <f t="shared" si="4"/>
        <v>241.36</v>
      </c>
      <c r="R41" s="4">
        <f t="shared" si="5"/>
        <v>0</v>
      </c>
      <c r="S41" s="4"/>
      <c r="T41" s="4">
        <f t="shared" si="6"/>
        <v>0</v>
      </c>
      <c r="U41" s="14"/>
    </row>
    <row r="42" spans="1:21">
      <c r="A42" s="14">
        <v>35</v>
      </c>
      <c r="B42" s="7" t="s">
        <v>38</v>
      </c>
      <c r="C42" s="17" t="s">
        <v>49</v>
      </c>
      <c r="D42" s="1">
        <v>1</v>
      </c>
      <c r="E42" s="1">
        <v>0.1447</v>
      </c>
      <c r="F42" s="1">
        <v>292.82</v>
      </c>
      <c r="G42" s="2">
        <f t="shared" si="2"/>
        <v>58.5</v>
      </c>
      <c r="H42" s="2">
        <v>0</v>
      </c>
      <c r="I42" s="4">
        <v>58.5</v>
      </c>
      <c r="J42" s="4"/>
      <c r="K42" s="4">
        <f t="shared" si="7"/>
        <v>5.8500000000000002E-3</v>
      </c>
      <c r="L42" s="16">
        <f t="shared" si="3"/>
        <v>0</v>
      </c>
      <c r="M42" s="4"/>
      <c r="N42" s="4"/>
      <c r="O42" s="4"/>
      <c r="P42" s="4"/>
      <c r="Q42" s="4">
        <f t="shared" si="4"/>
        <v>292.82</v>
      </c>
      <c r="R42" s="4">
        <f t="shared" si="5"/>
        <v>5.8500000000000002E-3</v>
      </c>
      <c r="S42" s="4"/>
      <c r="T42" s="4">
        <f t="shared" si="6"/>
        <v>5.8500000000000002E-3</v>
      </c>
      <c r="U42" s="14"/>
    </row>
    <row r="43" spans="1:21">
      <c r="A43" s="14">
        <v>36</v>
      </c>
      <c r="B43" s="7" t="s">
        <v>38</v>
      </c>
      <c r="C43" s="17" t="s">
        <v>50</v>
      </c>
      <c r="D43" s="1">
        <v>1</v>
      </c>
      <c r="E43" s="1">
        <v>0.245</v>
      </c>
      <c r="F43" s="1">
        <v>336</v>
      </c>
      <c r="G43" s="2">
        <f t="shared" si="2"/>
        <v>0</v>
      </c>
      <c r="H43" s="2">
        <v>0</v>
      </c>
      <c r="I43" s="4">
        <v>0</v>
      </c>
      <c r="J43" s="4"/>
      <c r="K43" s="4">
        <f t="shared" si="7"/>
        <v>0</v>
      </c>
      <c r="L43" s="16">
        <f t="shared" si="3"/>
        <v>0</v>
      </c>
      <c r="M43" s="4"/>
      <c r="N43" s="4"/>
      <c r="O43" s="4"/>
      <c r="P43" s="4"/>
      <c r="Q43" s="4">
        <f t="shared" si="4"/>
        <v>336</v>
      </c>
      <c r="R43" s="4">
        <f t="shared" si="5"/>
        <v>0</v>
      </c>
      <c r="S43" s="4"/>
      <c r="T43" s="4">
        <f t="shared" si="6"/>
        <v>0</v>
      </c>
      <c r="U43" s="14"/>
    </row>
  </sheetData>
  <autoFilter ref="A6:U43"/>
  <mergeCells count="20">
    <mergeCell ref="Q5:Q6"/>
    <mergeCell ref="R5:R6"/>
    <mergeCell ref="S5:T5"/>
    <mergeCell ref="L5:O5"/>
    <mergeCell ref="A2:U2"/>
    <mergeCell ref="A4:A6"/>
    <mergeCell ref="B4:B6"/>
    <mergeCell ref="C4:C6"/>
    <mergeCell ref="D4:D6"/>
    <mergeCell ref="E4:E6"/>
    <mergeCell ref="F4:F6"/>
    <mergeCell ref="G4:J4"/>
    <mergeCell ref="K4:T4"/>
    <mergeCell ref="U4:U6"/>
    <mergeCell ref="G5:G6"/>
    <mergeCell ref="H5:H6"/>
    <mergeCell ref="I5:I6"/>
    <mergeCell ref="J5:J6"/>
    <mergeCell ref="K5:K6"/>
    <mergeCell ref="P5:P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7" fitToHeight="10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含20万元以上</vt:lpstr>
      <vt:lpstr>含20万元以上!Print_Titles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郑杰明</cp:lastModifiedBy>
  <cp:revision>1</cp:revision>
  <cp:lastPrinted>2019-01-18T08:24:02Z</cp:lastPrinted>
  <dcterms:created xsi:type="dcterms:W3CDTF">2015-12-10T07:55:52Z</dcterms:created>
  <dcterms:modified xsi:type="dcterms:W3CDTF">2019-03-22T03:35:42Z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